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cschneider/Downloads/"/>
    </mc:Choice>
  </mc:AlternateContent>
  <xr:revisionPtr revIDLastSave="0" documentId="8_{3E0346F2-DEF1-5542-BDCA-6DFF9345701E}" xr6:coauthVersionLast="47" xr6:coauthVersionMax="47" xr10:uidLastSave="{00000000-0000-0000-0000-000000000000}"/>
  <bookViews>
    <workbookView xWindow="1300" yWindow="500" windowWidth="28800" windowHeight="15420" activeTab="4" xr2:uid="{00AB9559-57F2-4825-803E-7E44E8979E5F}"/>
  </bookViews>
  <sheets>
    <sheet name="1-Instructions" sheetId="5" r:id="rId1"/>
    <sheet name="2-Cover page" sheetId="6" r:id="rId2"/>
    <sheet name="3-Project description" sheetId="2" r:id="rId3"/>
    <sheet name="Détails des listes déroulantes" sheetId="3" state="hidden" r:id="rId4"/>
    <sheet name="4-Cell design" sheetId="4" r:id="rId5"/>
    <sheet name="5-Fence cost" sheetId="11" r:id="rId6"/>
    <sheet name="6-Watering system" sheetId="8" r:id="rId7"/>
    <sheet name="7-Forage species" sheetId="14" r:id="rId8"/>
    <sheet name="8-Financial Assist. &amp; Timelines" sheetId="13" r:id="rId9"/>
  </sheets>
  <definedNames>
    <definedName name="_xlnm.Print_Titles" localSheetId="7">'7-Forage species'!$6:$8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5" i="11" l="1"/>
  <c r="G78" i="11"/>
  <c r="D78" i="11"/>
  <c r="B51" i="2"/>
  <c r="D77" i="2"/>
  <c r="D72" i="2"/>
  <c r="D67" i="2"/>
  <c r="C79" i="2"/>
  <c r="B79" i="2"/>
  <c r="B74" i="2"/>
  <c r="B69" i="2"/>
  <c r="D34" i="2"/>
  <c r="C36" i="2"/>
  <c r="B36" i="2"/>
  <c r="A12" i="5"/>
  <c r="A13" i="5" s="1"/>
  <c r="A14" i="5" s="1"/>
  <c r="A15" i="5" s="1"/>
  <c r="A16" i="5" s="1"/>
  <c r="A17" i="5" s="1"/>
  <c r="A18" i="5" s="1"/>
  <c r="A19" i="5" s="1"/>
  <c r="A20" i="5" s="1"/>
  <c r="A21" i="5" s="1"/>
  <c r="G10" i="14" l="1"/>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D18" i="8"/>
  <c r="D19" i="8"/>
  <c r="G90" i="11"/>
  <c r="G91" i="11"/>
  <c r="G92" i="11"/>
  <c r="G93" i="11"/>
  <c r="G94" i="11"/>
  <c r="D7" i="11"/>
  <c r="E7" i="11" s="1"/>
  <c r="H21" i="13"/>
  <c r="E48" i="14"/>
  <c r="F48" i="14"/>
  <c r="E53" i="14"/>
  <c r="E54" i="14"/>
  <c r="E55" i="14"/>
  <c r="E52" i="14"/>
  <c r="G48" i="14"/>
  <c r="D57" i="14" s="1"/>
  <c r="D7" i="8"/>
  <c r="D8" i="8"/>
  <c r="D6" i="8"/>
  <c r="B9" i="11"/>
  <c r="C110" i="11" s="1"/>
  <c r="D110" i="11" s="1"/>
  <c r="B8" i="11"/>
  <c r="C70" i="11" s="1"/>
  <c r="B73" i="11" s="1"/>
  <c r="E73" i="11" s="1"/>
  <c r="G73" i="11" s="1"/>
  <c r="B7" i="11"/>
  <c r="C7" i="11" s="1"/>
  <c r="G40" i="14"/>
  <c r="G9" i="14"/>
  <c r="D105" i="2"/>
  <c r="G20" i="11"/>
  <c r="G21" i="11"/>
  <c r="G22" i="11"/>
  <c r="G131" i="11"/>
  <c r="G132" i="11"/>
  <c r="G130" i="11"/>
  <c r="G133" i="11"/>
  <c r="G134" i="11"/>
  <c r="G135" i="11"/>
  <c r="G136" i="11"/>
  <c r="E126" i="11"/>
  <c r="G126" i="11" s="1"/>
  <c r="E86" i="11"/>
  <c r="G86" i="11" s="1"/>
  <c r="B125" i="11"/>
  <c r="C125" i="11"/>
  <c r="D125" i="11"/>
  <c r="E125" i="11"/>
  <c r="F125" i="11"/>
  <c r="G125" i="11"/>
  <c r="G121" i="11"/>
  <c r="A108" i="11"/>
  <c r="G49" i="11"/>
  <c r="G50" i="11"/>
  <c r="G51" i="11"/>
  <c r="G52" i="11"/>
  <c r="G53" i="11"/>
  <c r="G54" i="11"/>
  <c r="G55" i="11"/>
  <c r="E45" i="11"/>
  <c r="G45" i="11" s="1"/>
  <c r="F3" i="11"/>
  <c r="D3" i="11"/>
  <c r="G144" i="11"/>
  <c r="G143" i="11"/>
  <c r="G142" i="11"/>
  <c r="G137" i="11"/>
  <c r="B129" i="11"/>
  <c r="B121" i="11"/>
  <c r="A121" i="11"/>
  <c r="C120" i="11"/>
  <c r="C124" i="11" s="1"/>
  <c r="A120" i="11"/>
  <c r="B118" i="11"/>
  <c r="G117" i="11"/>
  <c r="E117" i="11"/>
  <c r="D117" i="11"/>
  <c r="A116" i="11"/>
  <c r="A115" i="11"/>
  <c r="F112" i="11"/>
  <c r="A112" i="11"/>
  <c r="A111" i="11"/>
  <c r="G104" i="11"/>
  <c r="G103" i="11"/>
  <c r="G102" i="11"/>
  <c r="C101" i="11"/>
  <c r="C141" i="11" s="1"/>
  <c r="G97" i="11"/>
  <c r="G96" i="11"/>
  <c r="F89" i="11"/>
  <c r="F129" i="11" s="1"/>
  <c r="A125" i="11"/>
  <c r="A84" i="11"/>
  <c r="A124" i="11" s="1"/>
  <c r="C81" i="11"/>
  <c r="C121" i="11" s="1"/>
  <c r="E121" i="11" s="1"/>
  <c r="B78" i="11"/>
  <c r="G64" i="11"/>
  <c r="G63" i="11"/>
  <c r="G62" i="11"/>
  <c r="G57" i="11"/>
  <c r="G56" i="11"/>
  <c r="B39" i="11"/>
  <c r="G26" i="11"/>
  <c r="G25" i="11"/>
  <c r="G24" i="11"/>
  <c r="G23" i="11"/>
  <c r="G19" i="11"/>
  <c r="G18" i="11"/>
  <c r="G17" i="11"/>
  <c r="G16" i="11"/>
  <c r="B4" i="8"/>
  <c r="D3" i="8"/>
  <c r="D26" i="8"/>
  <c r="D25" i="8"/>
  <c r="D24" i="8"/>
  <c r="D21" i="8"/>
  <c r="D20" i="8"/>
  <c r="D17" i="8"/>
  <c r="D16" i="8"/>
  <c r="D15" i="8"/>
  <c r="D14" i="8"/>
  <c r="D13" i="8"/>
  <c r="D12" i="8"/>
  <c r="D11" i="8"/>
  <c r="D10" i="8"/>
  <c r="D9" i="8"/>
  <c r="E57" i="14" l="1"/>
  <c r="E56" i="14"/>
  <c r="E58" i="14" s="1"/>
  <c r="G20" i="13" s="1"/>
  <c r="C8" i="11"/>
  <c r="C9" i="11"/>
  <c r="B10" i="11"/>
  <c r="C32" i="11"/>
  <c r="B35" i="11" s="1"/>
  <c r="C35" i="11" s="1"/>
  <c r="G39" i="14"/>
  <c r="G41" i="14" s="1"/>
  <c r="G138" i="11"/>
  <c r="G98" i="11"/>
  <c r="G58" i="11"/>
  <c r="G145" i="11"/>
  <c r="G65" i="11"/>
  <c r="B113" i="11"/>
  <c r="E113" i="11" s="1"/>
  <c r="G113" i="11" s="1"/>
  <c r="D118" i="11"/>
  <c r="G118" i="11" s="1"/>
  <c r="E81" i="11"/>
  <c r="D70" i="11"/>
  <c r="B82" i="11" s="1"/>
  <c r="C82" i="11" s="1"/>
  <c r="E82" i="11" s="1"/>
  <c r="G82" i="11" s="1"/>
  <c r="G105" i="11"/>
  <c r="G27" i="11"/>
  <c r="B21" i="11" s="1"/>
  <c r="C73" i="11"/>
  <c r="D27" i="8"/>
  <c r="D22" i="8"/>
  <c r="D28" i="8" l="1"/>
  <c r="G19" i="13" s="1"/>
  <c r="C10" i="11"/>
  <c r="D32" i="11"/>
  <c r="D39" i="11" s="1"/>
  <c r="B42" i="11" s="1"/>
  <c r="C42" i="11" s="1"/>
  <c r="E42" i="11" s="1"/>
  <c r="G42" i="11" s="1"/>
  <c r="E35" i="11"/>
  <c r="G35" i="11" s="1"/>
  <c r="B24" i="11"/>
  <c r="B26" i="11" s="1"/>
  <c r="B122" i="11"/>
  <c r="C122" i="11" s="1"/>
  <c r="E122" i="11" s="1"/>
  <c r="G122" i="11" s="1"/>
  <c r="G146" i="11" s="1"/>
  <c r="B18" i="11" s="1"/>
  <c r="C113" i="11"/>
  <c r="G106" i="11"/>
  <c r="B17" i="11" s="1"/>
  <c r="G39" i="11" l="1"/>
  <c r="G66" i="11" s="1"/>
  <c r="B16" i="11" s="1"/>
  <c r="B23" i="11" l="1"/>
  <c r="B27" i="11" s="1"/>
  <c r="G18" i="13" s="1"/>
  <c r="G21" i="13" s="1"/>
  <c r="C4" i="4" l="1"/>
  <c r="C5" i="4"/>
  <c r="A74" i="2"/>
  <c r="A79" i="2" s="1"/>
  <c r="C51" i="2"/>
  <c r="C81" i="2" s="1"/>
  <c r="C85" i="2" s="1"/>
  <c r="C86" i="2" s="1"/>
  <c r="B81" i="2"/>
  <c r="B85" i="2" s="1"/>
  <c r="B86" i="2" s="1"/>
  <c r="C78" i="2"/>
  <c r="B78" i="2"/>
  <c r="C74" i="2"/>
  <c r="C73" i="2"/>
  <c r="B73" i="2"/>
  <c r="C69" i="2"/>
  <c r="C68" i="2"/>
  <c r="B68" i="2"/>
  <c r="B82" i="2" l="1"/>
  <c r="D86" i="2"/>
  <c r="B87" i="2"/>
  <c r="D79" i="2"/>
  <c r="D73" i="2"/>
  <c r="D74" i="2"/>
  <c r="D69" i="2"/>
  <c r="D68" i="2"/>
  <c r="D51" i="2"/>
  <c r="D78" i="2"/>
  <c r="C82" i="2"/>
  <c r="D36" i="2"/>
  <c r="B89" i="2" l="1"/>
  <c r="C87" i="2" l="1"/>
  <c r="D87" i="2" s="1"/>
  <c r="D85" i="2"/>
  <c r="C89" i="2" l="1"/>
</calcChain>
</file>

<file path=xl/sharedStrings.xml><?xml version="1.0" encoding="utf-8"?>
<sst xmlns="http://schemas.openxmlformats.org/spreadsheetml/2006/main" count="549" uniqueCount="364">
  <si>
    <t>OFCAF funding program</t>
  </si>
  <si>
    <t>Explanatory document for the rotationnal grazing program</t>
  </si>
  <si>
    <t>Version 1.1.2</t>
  </si>
  <si>
    <t>INSTRUCTIONS</t>
  </si>
  <si>
    <t>You must complete all the information requested in tabs 2 to 8.</t>
  </si>
  <si>
    <t>All information must be entered in the green boxes only.</t>
  </si>
  <si>
    <t>Several boxes have drop-down strips of suggested answers. If none is suitable for you, write your answer on the "Other" line of the relevant drop-down bar.</t>
  </si>
  <si>
    <t>The information you provide allows the automatic calculation of certain values.</t>
  </si>
  <si>
    <t xml:space="preserve">By convention, the Animal Equivalent has been set at 1,500 lbs, which is pretty much an adult beef cow and its calf, which is a majority of the type of animals on pasture in Quebec. An automatic calculation is made if you choose another type of animal.  </t>
  </si>
  <si>
    <r>
      <rPr>
        <sz val="11"/>
        <color rgb="FF000000"/>
        <rFont val="Calibri"/>
        <family val="2"/>
      </rPr>
      <t>One of the potential benefits of rotational grazing management is to increase grassland production per unit area and thus increase the number of days during which the grass harvested by the animals constitutes 100% of their ration. As a result, the number of days of supplementation is reduced, as well as the GHG-emitting operations generally associated with them. In order to clearly demonstrate the positive impact of new developments and their advanced management, a calculation is made to compare the number of feeding-supplementation days required in the current situation with the proposed project for a given period. By convention, this period begins on</t>
    </r>
    <r>
      <rPr>
        <b/>
        <u/>
        <sz val="11"/>
        <color rgb="FF000000"/>
        <rFont val="Calibri"/>
        <family val="2"/>
      </rPr>
      <t xml:space="preserve"> April 15 and ends on November 30</t>
    </r>
    <r>
      <rPr>
        <sz val="11"/>
        <color rgb="FF000000"/>
        <rFont val="Calibri"/>
        <family val="2"/>
      </rPr>
      <t xml:space="preserve">. </t>
    </r>
  </si>
  <si>
    <t>Several values, but not all, transfer automatically from one tab to another.</t>
  </si>
  <si>
    <t xml:space="preserve">In tab "4 -Arrangements", it is important to submit a plan that represents the current situation of the field concerned, as well as the planned development of fences, watering sites and piping to deliver water. These images or plans must make it possible to quickly identify the number of pens and/or strips that will be set up, as well as the passages planned for the movement of animals. </t>
  </si>
  <si>
    <r>
      <t>All rates ($/h) for use of personal equipment (</t>
    </r>
    <r>
      <rPr>
        <i/>
        <sz val="11"/>
        <color theme="1"/>
        <rFont val="Calibri"/>
        <family val="2"/>
        <scheme val="minor"/>
      </rPr>
      <t>in-kind</t>
    </r>
    <r>
      <rPr>
        <sz val="11"/>
        <color theme="1"/>
        <rFont val="Calibri"/>
        <family val="2"/>
        <scheme val="minor"/>
      </rPr>
      <t xml:space="preserve"> expenses) must be based on published reference values. </t>
    </r>
  </si>
  <si>
    <t xml:space="preserve">The "7-Forage Species" tab allows the agronomist to identify the pens that would require or benefit from partial or complete reseeding, depending on the objectives of the project, as well as to recommend a seeding rate for each of the pens concerned. In addition, the agronomist should, after discussion with the proponent, recommend methods to promote the greatest success of seeding implantation, while minimizing the negative impacts of these operations (release of sequestered C, GHG emissions, etc.). </t>
  </si>
  <si>
    <t xml:space="preserve">In the "8-Financial Assistance and Timelines" tab, the Proponent must indicate the amounts it expects to spend and claim by February 15, 2023. These claims must be supported by invoices and proof of payment. For in-kind expenses, these should be accompanied by geo-referenced photos taken during the execution of the work. </t>
  </si>
  <si>
    <r>
      <rPr>
        <sz val="11"/>
        <color rgb="FF000000"/>
        <rFont val="Calibri"/>
        <family val="2"/>
      </rPr>
      <t xml:space="preserve">Attach a copy of each tab of this document to the Application Form. </t>
    </r>
    <r>
      <rPr>
        <i/>
        <sz val="11"/>
        <color rgb="FF000000"/>
        <rFont val="Calibri"/>
        <family val="2"/>
      </rPr>
      <t>We recommend that you print or save in PDF format.</t>
    </r>
  </si>
  <si>
    <t>On-Farm Climate Action Fund</t>
  </si>
  <si>
    <t>Rotational Grazing Project</t>
  </si>
  <si>
    <t xml:space="preserve">Proposed by: </t>
  </si>
  <si>
    <t xml:space="preserve">Prepared by: </t>
  </si>
  <si>
    <t xml:space="preserve">Signature of the adviser: </t>
  </si>
  <si>
    <t>Date:</t>
  </si>
  <si>
    <t xml:space="preserve"> </t>
  </si>
  <si>
    <t>PROJECT DESCRIPTION</t>
  </si>
  <si>
    <t xml:space="preserve">Background information </t>
  </si>
  <si>
    <r>
      <t>1.1.</t>
    </r>
    <r>
      <rPr>
        <sz val="7"/>
        <color theme="1"/>
        <rFont val="Times New Roman"/>
        <family val="1"/>
      </rPr>
      <t xml:space="preserve">    </t>
    </r>
    <r>
      <rPr>
        <sz val="11"/>
        <color theme="1"/>
        <rFont val="Calibri"/>
        <family val="2"/>
        <scheme val="minor"/>
      </rPr>
      <t>Farm Name </t>
    </r>
  </si>
  <si>
    <r>
      <t>1.2.</t>
    </r>
    <r>
      <rPr>
        <sz val="7"/>
        <color theme="1"/>
        <rFont val="Times New Roman"/>
        <family val="1"/>
      </rPr>
      <t xml:space="preserve">    </t>
    </r>
    <r>
      <rPr>
        <sz val="11"/>
        <color theme="1"/>
        <rFont val="Calibri"/>
        <family val="2"/>
        <scheme val="minor"/>
      </rPr>
      <t>Company contact name</t>
    </r>
  </si>
  <si>
    <t>1.3 Name of Advisor/Mentor</t>
  </si>
  <si>
    <t>1.4.  Project/Parcel/Pasture Name</t>
  </si>
  <si>
    <r>
      <t>1.5.</t>
    </r>
    <r>
      <rPr>
        <sz val="7"/>
        <color theme="1"/>
        <rFont val="Times New Roman"/>
        <family val="1"/>
      </rPr>
      <t>   </t>
    </r>
    <r>
      <rPr>
        <sz val="7"/>
        <rFont val="Times New Roman"/>
        <family val="1"/>
      </rPr>
      <t xml:space="preserve"> </t>
    </r>
    <r>
      <rPr>
        <sz val="11"/>
        <rFont val="Calibri"/>
        <family val="2"/>
        <scheme val="minor"/>
      </rPr>
      <t>Location  (designated grazing area for this project)</t>
    </r>
  </si>
  <si>
    <r>
      <t>1.4.</t>
    </r>
    <r>
      <rPr>
        <sz val="7"/>
        <rFont val="Times New Roman"/>
        <family val="1"/>
      </rPr>
      <t xml:space="preserve">    </t>
    </r>
    <r>
      <rPr>
        <sz val="11"/>
        <rFont val="Calibri"/>
        <family val="2"/>
        <scheme val="minor"/>
      </rPr>
      <t>Total area (ha) covered by the project </t>
    </r>
  </si>
  <si>
    <t>Brief description</t>
  </si>
  <si>
    <t>Quickly explain the reasons for the project, as well as the means and strategies that will be used.</t>
  </si>
  <si>
    <t xml:space="preserve">Findings, objectives and means </t>
  </si>
  <si>
    <t xml:space="preserve">Current Findings </t>
  </si>
  <si>
    <t>Proposed objectives and means</t>
  </si>
  <si>
    <t>Choose the 3 Findings/Objectives-Means that best characterize your project.</t>
  </si>
  <si>
    <t xml:space="preserve">Other (specify): </t>
  </si>
  <si>
    <t xml:space="preserve">Description of pasture and herd </t>
  </si>
  <si>
    <t>Currently</t>
  </si>
  <si>
    <t>Proposed project</t>
  </si>
  <si>
    <t xml:space="preserve">Improvement of the situation </t>
  </si>
  <si>
    <t>Cultures</t>
  </si>
  <si>
    <t>Type of forage species</t>
  </si>
  <si>
    <t>Predominance of natural grasses only (low yield).</t>
  </si>
  <si>
    <t>Types of animals</t>
  </si>
  <si>
    <t>Number of animals</t>
  </si>
  <si>
    <t>Animal weight (lb)</t>
  </si>
  <si>
    <t>Animal Equivalent**/ha   (Stocking rate)</t>
  </si>
  <si>
    <t>*: Animal weight = if applicable, cow and calf weight   **Animal equivalent = 1500 lbs</t>
  </si>
  <si>
    <t xml:space="preserve">Infrastructure, equipment, grazing management techniques </t>
  </si>
  <si>
    <t xml:space="preserve">Type of perimeter fences </t>
  </si>
  <si>
    <t>No fencing.</t>
  </si>
  <si>
    <t xml:space="preserve">Type of subdivision fences </t>
  </si>
  <si>
    <t>Type of water supply</t>
  </si>
  <si>
    <t>Wet well</t>
  </si>
  <si>
    <t>Number of drinking points</t>
  </si>
  <si>
    <t>*: electric = solar or domestic</t>
  </si>
  <si>
    <t xml:space="preserve">Usual/Expected Grazing Date </t>
  </si>
  <si>
    <t xml:space="preserve">Usual/expected date of pasture removal </t>
  </si>
  <si>
    <t>Total length of stay on pasture (j/total season)</t>
  </si>
  <si>
    <t>Rotation Management</t>
  </si>
  <si>
    <t>The project area is divided into ___ primary pens (number).</t>
  </si>
  <si>
    <t>In addition to permanent fences, the banding technique is/will be used.</t>
  </si>
  <si>
    <t>No</t>
  </si>
  <si>
    <t>What is the total number (permanent pens and/or bands) of subdivisions for a full rotation?</t>
  </si>
  <si>
    <t xml:space="preserve">1st pass </t>
  </si>
  <si>
    <t>Grazing time per pen or strip (j)</t>
  </si>
  <si>
    <t>Rest period before next pass (j)</t>
  </si>
  <si>
    <t>Period of supplementation required before next pass (j)</t>
  </si>
  <si>
    <t>Number of pens or strips that can be left in reserve for maturation (future seed for regeneration).</t>
  </si>
  <si>
    <t xml:space="preserve">2nd pass </t>
  </si>
  <si>
    <t>Rest period before next pass(j)</t>
  </si>
  <si>
    <t xml:space="preserve">3rd pass </t>
  </si>
  <si>
    <t xml:space="preserve">4th passage </t>
  </si>
  <si>
    <t>Total duration of 4th pass (j)</t>
  </si>
  <si>
    <t>Synopsis</t>
  </si>
  <si>
    <t>Actual grazing time* as per rotation plan (day/season**)</t>
  </si>
  <si>
    <t>Actual grazing capacity* as per rotation plan (AJ**/season)</t>
  </si>
  <si>
    <t>Duration of supplementation required (day/season***)</t>
  </si>
  <si>
    <t>*: Actual grazing = 100% of fresh grass feed; **: AJ = number of animals fed 100% fresh grass for 24 hours; ***: Season = arbitrarily, from April 15 to November 30.</t>
  </si>
  <si>
    <t>Specific strategies</t>
  </si>
  <si>
    <t>What is the main strategy for managing wet conditions?</t>
  </si>
  <si>
    <t>What is the main strategy used to manage dry growing conditions?</t>
  </si>
  <si>
    <t>What type of supplementation will be used most often?</t>
  </si>
  <si>
    <t>Additional Comments/Explanations</t>
  </si>
  <si>
    <t>If necessary, add additional explanations about the project here.</t>
  </si>
  <si>
    <t>Type of animals</t>
  </si>
  <si>
    <t>Fences</t>
  </si>
  <si>
    <t>Yes/No</t>
  </si>
  <si>
    <t>Bison</t>
  </si>
  <si>
    <t>Beef Steers (&gt;1000 lbs)</t>
  </si>
  <si>
    <t>Cereals - canola - corn - soybeans - protein crops</t>
  </si>
  <si>
    <t xml:space="preserve"> Yes </t>
  </si>
  <si>
    <t xml:space="preserve">Horses </t>
  </si>
  <si>
    <t>Market gardening</t>
  </si>
  <si>
    <t>Non-electrified fence</t>
  </si>
  <si>
    <t>Goats</t>
  </si>
  <si>
    <t xml:space="preserve">Mechanically harvested legume forages </t>
  </si>
  <si>
    <t>Electrified fence</t>
  </si>
  <si>
    <t>Sheep</t>
  </si>
  <si>
    <t xml:space="preserve">Mechanically harvested mixed forages </t>
  </si>
  <si>
    <t>Reel and electrified wire/tape</t>
  </si>
  <si>
    <t>Dairy breeding bulls (&lt; 15 months)</t>
  </si>
  <si>
    <t>Mechanically harvested grasses</t>
  </si>
  <si>
    <t>Dairy breeding bulls (&gt; 15 months)</t>
  </si>
  <si>
    <t>Continuous grazing</t>
  </si>
  <si>
    <t>Dairy cow in production</t>
  </si>
  <si>
    <t>Grazing in intensive rotations</t>
  </si>
  <si>
    <t>Beef cows with or without calves</t>
  </si>
  <si>
    <t>Grazing in long rotations</t>
  </si>
  <si>
    <t>Dry dairy cows</t>
  </si>
  <si>
    <t>Potatoes</t>
  </si>
  <si>
    <t>Beef calves, weaned (600-1000 lbs)</t>
  </si>
  <si>
    <t xml:space="preserve">Seed production </t>
  </si>
  <si>
    <t>Derelict land</t>
  </si>
  <si>
    <t xml:space="preserve">Wet conditions </t>
  </si>
  <si>
    <t>Conditions too dry</t>
  </si>
  <si>
    <t>Type of supplementation</t>
  </si>
  <si>
    <t>No specific strategy.</t>
  </si>
  <si>
    <t>Back feed for calves.</t>
  </si>
  <si>
    <t>I never supplement.</t>
  </si>
  <si>
    <t>Bale Grazing in enclosures or areas to be renovated.</t>
  </si>
  <si>
    <t>Annual crop.</t>
  </si>
  <si>
    <t>Withdrawal or sale of part of the herd.</t>
  </si>
  <si>
    <t>Bale grazing in the driest enclosures or areas.</t>
  </si>
  <si>
    <t>Corn silage.</t>
  </si>
  <si>
    <t>Temporary removal from winter feeding sites.</t>
  </si>
  <si>
    <t>Use the pens left for maturation.</t>
  </si>
  <si>
    <t>Hay or grass silage.</t>
  </si>
  <si>
    <t>Use of stronger pens.</t>
  </si>
  <si>
    <t>Grains or ground.</t>
  </si>
  <si>
    <t>Stealth grain/feed.</t>
  </si>
  <si>
    <t>Use of an annual crop.</t>
  </si>
  <si>
    <t>Paille.</t>
  </si>
  <si>
    <t xml:space="preserve">As of mid-July, I have to start filling in. </t>
  </si>
  <si>
    <t>Act rather than react. With a desire to reduce the GHGs produced by my farm and increase carbon sequestration if possible.</t>
  </si>
  <si>
    <t>There are overgrazed areas while some areas are not used and grow in branches.</t>
  </si>
  <si>
    <t>Add water points to reduce unnecessary distances travelled by animals and avoid crowding around the water.</t>
  </si>
  <si>
    <t xml:space="preserve">I have to feed for more than 260 days a year. </t>
  </si>
  <si>
    <t>Improve the distribution of animal manure.</t>
  </si>
  <si>
    <t>I visually lack grass every year.</t>
  </si>
  <si>
    <t>Increase the remaining grass height after a run.</t>
  </si>
  <si>
    <t>I would like to increase the size of the herd, but the current grazing area is not enough.</t>
  </si>
  <si>
    <t>Increase the proportion of legumes in several areas.</t>
  </si>
  <si>
    <t>The pulse population is very small.</t>
  </si>
  <si>
    <t>Reduce residence time and increase rest period in each pen.</t>
  </si>
  <si>
    <t>The gain of calves is not up to the potential.</t>
  </si>
  <si>
    <t>Make better use of the entire area by directing the herd further.</t>
  </si>
  <si>
    <t>Animals always stand in the same places.</t>
  </si>
  <si>
    <t>Significantly reduce the period of supplementation during the grazing period.</t>
  </si>
  <si>
    <t>Feed yields are too low. I’m not optimizing the price of land.</t>
  </si>
  <si>
    <t xml:space="preserve">Use the strip grazing technique to improve the quality of available food and to allow the plants of certain identified pens to complete their cycle (natural over-seeding). </t>
  </si>
  <si>
    <t>When it’s hot, there’s a lot of pressure at the water trough.</t>
  </si>
  <si>
    <t>Use a higher animal density, combined with a shorter stay per unit area.</t>
  </si>
  <si>
    <t>Forage species</t>
  </si>
  <si>
    <t>No forage species at the moment.</t>
  </si>
  <si>
    <t>Lake or stream + retention tank X gravity</t>
  </si>
  <si>
    <t>Low proportion of total vegetation cover (very low yield).</t>
  </si>
  <si>
    <t>Lake or stream + retention tank X gas pump</t>
  </si>
  <si>
    <t>Choix type d'aménagement/gestion du projet</t>
  </si>
  <si>
    <t>Description of the layout: enclosures, walkways, water points.</t>
  </si>
  <si>
    <t xml:space="preserve">Project location </t>
  </si>
  <si>
    <t>Drop* here images or photos or farm plan</t>
  </si>
  <si>
    <t>*: See the minimum elements required on the next page.</t>
  </si>
  <si>
    <t xml:space="preserve">Project </t>
  </si>
  <si>
    <t xml:space="preserve">Elements required in photos or images or farm plan </t>
  </si>
  <si>
    <t>Ladder</t>
  </si>
  <si>
    <t>Infrastructure legend and locations</t>
  </si>
  <si>
    <t>Permanent and semi-permanent fences</t>
  </si>
  <si>
    <t># paddocks</t>
  </si>
  <si>
    <t>Examples of bands if applicable</t>
  </si>
  <si>
    <t>Water points</t>
  </si>
  <si>
    <t>Source of water supply</t>
  </si>
  <si>
    <t>Waterlines</t>
  </si>
  <si>
    <t>Indicate all the reasons why you chose this type of development/management for this project.</t>
  </si>
  <si>
    <t>Length of outer fence (m)</t>
  </si>
  <si>
    <t>Length of aisle fences and around water points (m)</t>
  </si>
  <si>
    <t>Length of subdivision/strip fences (m)</t>
  </si>
  <si>
    <t>Water supply</t>
  </si>
  <si>
    <t>Hose Length 1.5 in   (m)</t>
  </si>
  <si>
    <t>Hose Length 1 in   (m)</t>
  </si>
  <si>
    <t>0.75” hose length</t>
  </si>
  <si>
    <t>Length of pipe to be buried (m)</t>
  </si>
  <si>
    <t xml:space="preserve"> Fence Cost Calculator</t>
  </si>
  <si>
    <t>Name of pasture</t>
  </si>
  <si>
    <t>Location</t>
  </si>
  <si>
    <t>Conversion Calculator</t>
  </si>
  <si>
    <t>Closing</t>
  </si>
  <si>
    <t>Length (m)</t>
  </si>
  <si>
    <t>Length (feet)</t>
  </si>
  <si>
    <t>Superficie totale (ha)</t>
  </si>
  <si>
    <t xml:space="preserve">Acres </t>
  </si>
  <si>
    <t>Acres to Hectares</t>
  </si>
  <si>
    <t>Acres</t>
  </si>
  <si>
    <t>Outer fence</t>
  </si>
  <si>
    <t>Hectares</t>
  </si>
  <si>
    <t>Walkways + around water points</t>
  </si>
  <si>
    <t>From foot to foot</t>
  </si>
  <si>
    <t>Closure of subdivisions/bands</t>
  </si>
  <si>
    <t>Feet</t>
  </si>
  <si>
    <t>Total</t>
  </si>
  <si>
    <t>Meters</t>
  </si>
  <si>
    <t>Cost of fencing</t>
  </si>
  <si>
    <t>Cost of the electricity generator and associated equipment</t>
  </si>
  <si>
    <t>Equipment, excluding installation costs</t>
  </si>
  <si>
    <t>Article</t>
  </si>
  <si>
    <t>Units</t>
  </si>
  <si>
    <t>Cost/unit</t>
  </si>
  <si>
    <t xml:space="preserve">Cost </t>
  </si>
  <si>
    <t xml:space="preserve">Outer fence </t>
  </si>
  <si>
    <t>Fencing Walkways and Water Points</t>
  </si>
  <si>
    <t>Subdivision/Band Fences</t>
  </si>
  <si>
    <t xml:space="preserve">Electrifying </t>
  </si>
  <si>
    <t>Equipment Subtotal</t>
  </si>
  <si>
    <t>Installation costs</t>
  </si>
  <si>
    <t>Other</t>
  </si>
  <si>
    <t>Sous-total Installation</t>
  </si>
  <si>
    <t>Grand total</t>
  </si>
  <si>
    <t>Subtotal</t>
  </si>
  <si>
    <t>Total length</t>
  </si>
  <si>
    <t>m</t>
  </si>
  <si>
    <t>ft</t>
  </si>
  <si>
    <t>Explanations</t>
  </si>
  <si>
    <t>Busy road and rolling terrain</t>
  </si>
  <si>
    <t>Number of wires</t>
  </si>
  <si>
    <t xml:space="preserve">Roll length (m) </t>
  </si>
  <si>
    <t>Rolls required</t>
  </si>
  <si>
    <t>Price ($/roll)</t>
  </si>
  <si>
    <t>Cost of HV wire</t>
  </si>
  <si>
    <t>Fence posts</t>
  </si>
  <si>
    <t>Spacing between stakes</t>
  </si>
  <si>
    <t>Pickets required</t>
  </si>
  <si>
    <t>Price ($/stake)</t>
  </si>
  <si>
    <t>Cost of pickets</t>
  </si>
  <si>
    <t>Insulators</t>
  </si>
  <si>
    <t>Number/stake</t>
  </si>
  <si>
    <t>Pickets</t>
  </si>
  <si>
    <t>Insulators required</t>
  </si>
  <si>
    <t>Units required</t>
  </si>
  <si>
    <t>$/ Unit</t>
  </si>
  <si>
    <t>Cost of insulators</t>
  </si>
  <si>
    <t>Corner material</t>
  </si>
  <si>
    <t>Unit Description</t>
  </si>
  <si>
    <t xml:space="preserve"> Number of corner posts</t>
  </si>
  <si>
    <t>Units/Picket</t>
  </si>
  <si>
    <t>$/unit</t>
  </si>
  <si>
    <t>Miscellaneous</t>
  </si>
  <si>
    <t>Required number</t>
  </si>
  <si>
    <t>Price ($/unit)</t>
  </si>
  <si>
    <t>Handles</t>
  </si>
  <si>
    <t xml:space="preserve">Total </t>
  </si>
  <si>
    <t>Hours</t>
  </si>
  <si>
    <t>Rates ($/h)</t>
  </si>
  <si>
    <t>Description</t>
  </si>
  <si>
    <t>Manpower</t>
  </si>
  <si>
    <t>Equipment costs</t>
  </si>
  <si>
    <t>Total External closure</t>
  </si>
  <si>
    <t>Walkways and around water points</t>
  </si>
  <si>
    <t>Lane fencing and around water points</t>
  </si>
  <si>
    <t>Roll length (m)</t>
  </si>
  <si>
    <t>Cost of lane closure</t>
  </si>
  <si>
    <t>Number of corner posts</t>
  </si>
  <si>
    <t>Number</t>
  </si>
  <si>
    <t xml:space="preserve">Description </t>
  </si>
  <si>
    <t>Total Fencing Walkways and Around Water Points</t>
  </si>
  <si>
    <t>Cost of inner wire</t>
  </si>
  <si>
    <t>$ Unit</t>
  </si>
  <si>
    <t>Tape equipment</t>
  </si>
  <si>
    <t>Reel</t>
  </si>
  <si>
    <t>Alligator clip</t>
  </si>
  <si>
    <t>Total Internal subdivisions/bands</t>
  </si>
  <si>
    <t>Watering System Plan</t>
  </si>
  <si>
    <t>1.5” Hose</t>
  </si>
  <si>
    <t>1” hose</t>
  </si>
  <si>
    <t>0.75 Hose</t>
  </si>
  <si>
    <t>White ball valve</t>
  </si>
  <si>
    <t>union en T poly 1'' (carlon-filet-carlon)</t>
  </si>
  <si>
    <t>female gator lock</t>
  </si>
  <si>
    <t>13 gator-lock male</t>
  </si>
  <si>
    <t>Prestone de pi</t>
  </si>
  <si>
    <t>Betail valve with fleet</t>
  </si>
  <si>
    <t>adapter to install the valve to the water tank</t>
  </si>
  <si>
    <t xml:space="preserve"> union en T poly 1''(carlon-carlon-carlon)</t>
  </si>
  <si>
    <t xml:space="preserve"> union en L poly 1''(carlon-carlon)</t>
  </si>
  <si>
    <t>Total equipment</t>
  </si>
  <si>
    <t>Rates ($/unit)</t>
  </si>
  <si>
    <t xml:space="preserve">Manpower </t>
  </si>
  <si>
    <t>Use of equipment</t>
  </si>
  <si>
    <t>Delivery</t>
  </si>
  <si>
    <t>Total Facility</t>
  </si>
  <si>
    <t>Grand total Watering</t>
  </si>
  <si>
    <t>Explanation of Operation</t>
  </si>
  <si>
    <t>Assessment of pens</t>
  </si>
  <si>
    <t>Enter area values only if you are recommending a seeding for the affected pen*.</t>
  </si>
  <si>
    <t xml:space="preserve">Appraisal </t>
  </si>
  <si>
    <t>Localization</t>
  </si>
  <si>
    <t>Pen Name/Number</t>
  </si>
  <si>
    <t>Plant cover</t>
  </si>
  <si>
    <t>Productivity/Yield</t>
  </si>
  <si>
    <t>% legumes</t>
  </si>
  <si>
    <t>Recommended reseeding rate (kg/ha)</t>
  </si>
  <si>
    <t>Superficie (ha)</t>
  </si>
  <si>
    <t>Seeds required (kg)</t>
  </si>
  <si>
    <t>Total seeds required (kg)</t>
  </si>
  <si>
    <t>Area requiring seeding (ha)</t>
  </si>
  <si>
    <t>Average seeding rate (kg/ha)</t>
  </si>
  <si>
    <t>Species and Proportions</t>
  </si>
  <si>
    <t>Total Required (kg)</t>
  </si>
  <si>
    <t>Total cost $</t>
  </si>
  <si>
    <t>Mixture 1 recommended</t>
  </si>
  <si>
    <t>Mixture 2 recommended</t>
  </si>
  <si>
    <t>Total Seeds</t>
  </si>
  <si>
    <t>Seeding costs</t>
  </si>
  <si>
    <t>Tractor use</t>
  </si>
  <si>
    <t>Fuel (l)</t>
  </si>
  <si>
    <t>Total sowing</t>
  </si>
  <si>
    <t>Large total Forage species</t>
  </si>
  <si>
    <t>Explanations from the agronomist for the choice of planting rates and periods, as well as the cultivation methods used.</t>
  </si>
  <si>
    <t xml:space="preserve">Signature of the agronomist: </t>
  </si>
  <si>
    <t xml:space="preserve">timelines </t>
  </si>
  <si>
    <t>Describe the timelines for the planned work</t>
  </si>
  <si>
    <t xml:space="preserve">prior to the </t>
  </si>
  <si>
    <t>Completion of the grazing plan by an advisor</t>
  </si>
  <si>
    <t>Purchase of fencing equipment</t>
  </si>
  <si>
    <t>installation of fences</t>
  </si>
  <si>
    <t>Purchase of watering equipment</t>
  </si>
  <si>
    <t>Installation of watering equipment</t>
  </si>
  <si>
    <t>seed purchase</t>
  </si>
  <si>
    <t>Seeding</t>
  </si>
  <si>
    <t>Summary of Financial Assistance Requested for the Project</t>
  </si>
  <si>
    <t>Total Amount ($)</t>
  </si>
  <si>
    <t>Amount to be spent and claimed before February 15, 2023</t>
  </si>
  <si>
    <t>Expenses related to the completion of the grazing plan by an approved external advisor</t>
  </si>
  <si>
    <t>Expenses related to the installation of required fences (see tab Fencing cost calculator)</t>
  </si>
  <si>
    <t>Expenditures related to water supply development (see Water Systems Calculator tab)</t>
  </si>
  <si>
    <t>Expenses related to forage species improvement (see Forage Species tab)</t>
  </si>
  <si>
    <t>TOTAL</t>
  </si>
  <si>
    <t>Challenges related to the topography: slope, ditches, etc...</t>
  </si>
  <si>
    <t>Ease of moving animals</t>
  </si>
  <si>
    <t>Ease of adaptation to growing conditions</t>
  </si>
  <si>
    <t>Minimum investment X high flexibility</t>
  </si>
  <si>
    <t>Little available manpower</t>
  </si>
  <si>
    <t>Better distribution of animal waste</t>
  </si>
  <si>
    <t>Over 70% population of high-yielding grass species.</t>
  </si>
  <si>
    <t>Between 10 and 25% legumes; 0% sainfoin, trefoil or alfalfa.</t>
  </si>
  <si>
    <t>10-25% legume; sainfoin, trefoil or alfalfa present.</t>
  </si>
  <si>
    <t>25-50% legumes with added sainfoin, trefoil or alfalfa.</t>
  </si>
  <si>
    <t>Between 25 and 50% legumes; 0% sainfoin, trefoil or alfalfa.</t>
  </si>
  <si>
    <t>&gt; 50% legumes including sainfoin and/or trefoil and/or alfalfa</t>
  </si>
  <si>
    <t>Lake or stream + Holding tank X electric pump* Lake or stream</t>
  </si>
  <si>
    <t>Lake or stream X gravity</t>
  </si>
  <si>
    <t>Lake or river X electric pump* Artesian well</t>
  </si>
  <si>
    <t>Artesian well X electric pump* Surface well</t>
  </si>
  <si>
    <t>Surface well X electric pump* Connected to water</t>
  </si>
  <si>
    <t>Connected to municipal water</t>
  </si>
  <si>
    <t>Mobile tank X gasoline pump</t>
  </si>
  <si>
    <t>Mobile tank X electric pump</t>
  </si>
  <si>
    <t>Land Area (ha):</t>
  </si>
  <si>
    <t>Labour</t>
  </si>
  <si>
    <t>Pasture Assessment</t>
  </si>
  <si>
    <t>Area (ha)</t>
  </si>
  <si>
    <t>Rating Scale (1 = excellent; 2 = good; 3 = average; 4 = poor; 5 = very poor)</t>
  </si>
  <si>
    <t>Mixture 3 recommended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</si>
</sst>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0.00\ &quot;$&quot;_);\(#,##0.00\ &quot;$&quot;\)"/>
    <numFmt numFmtId="165" formatCode="_ * #,##0.00_)\ &quot;$&quot;_ ;_ * \(#,##0.00\)\ &quot;$&quot;_ ;_ * &quot;-&quot;??_)\ &quot;$&quot;_ ;_ @_ "/>
    <numFmt numFmtId="166" formatCode="0.0"/>
    <numFmt numFmtId="167" formatCode="0.0%"/>
    <numFmt numFmtId="168" formatCode="&quot;$&quot;#,##0.00;[Red]\-&quot;$&quot;#,##0.00"/>
    <numFmt numFmtId="169" formatCode="_ &quot;¥&quot;* #,##0.00_ ;_ &quot;¥&quot;* \-#,##0.00_ ;_ &quot;¥&quot;* &quot;-&quot;??_ ;_ @_ "/>
    <numFmt numFmtId="170" formatCode="&quot;$&quot;#,##0.00"/>
    <numFmt numFmtId="171" formatCode="#,##0.00\ &quot;$&quot;"/>
    <numFmt numFmtId="172" formatCode="#,##0\ &quot;$&quot;"/>
    <numFmt numFmtId="173" formatCode="[$-C0C]d\ mmmm\,\ yyyy;@"/>
    <numFmt numFmtId="174" formatCode="[$-C0C]d\ mmm\ yyyy;@"/>
  </numFmts>
  <fonts count="45" x14ac:knownFonts="1">
    <font>
      <sz val="11"/>
      <color theme="1"/>
      <name val="Calibri"/>
      <family val="2"/>
      <scheme val="minor"/>
    </font>
    <font>
      <b/>
      <sz val="11"/>
      <color theme="1"/>
      <name val="Calibri"/>
      <family val="2"/>
      <scheme val="minor"/>
    </font>
    <font>
      <sz val="14"/>
      <color theme="1"/>
      <name val="Calibri"/>
      <family val="2"/>
      <scheme val="minor"/>
    </font>
    <font>
      <sz val="7"/>
      <color theme="1"/>
      <name val="Times New Roman"/>
      <family val="1"/>
    </font>
    <font>
      <sz val="7"/>
      <name val="Times New Roman"/>
      <family val="1"/>
    </font>
    <font>
      <sz val="11"/>
      <name val="Calibri"/>
      <family val="2"/>
      <scheme val="minor"/>
    </font>
    <font>
      <b/>
      <sz val="16"/>
      <color rgb="FF2F5496"/>
      <name val="Calibri Light"/>
      <family val="2"/>
    </font>
    <font>
      <b/>
      <sz val="14"/>
      <color theme="1"/>
      <name val="Calibri"/>
      <family val="2"/>
      <scheme val="minor"/>
    </font>
    <font>
      <b/>
      <i/>
      <sz val="14"/>
      <color theme="1"/>
      <name val="Calibri"/>
      <family val="2"/>
      <scheme val="minor"/>
    </font>
    <font>
      <sz val="11"/>
      <color theme="1"/>
      <name val="Calibri"/>
      <family val="2"/>
      <scheme val="minor"/>
    </font>
    <font>
      <b/>
      <sz val="32"/>
      <color rgb="FF2F5496"/>
      <name val="Calibri Light"/>
      <family val="2"/>
    </font>
    <font>
      <sz val="12"/>
      <color theme="1"/>
      <name val="Calibri"/>
      <family val="2"/>
      <scheme val="minor"/>
    </font>
    <font>
      <b/>
      <sz val="22"/>
      <color theme="1"/>
      <name val="Calibri"/>
      <family val="2"/>
      <scheme val="minor"/>
    </font>
    <font>
      <b/>
      <sz val="20"/>
      <color theme="1"/>
      <name val="Calibri"/>
      <family val="2"/>
      <scheme val="minor"/>
    </font>
    <font>
      <sz val="20"/>
      <color theme="1"/>
      <name val="Calibri"/>
      <family val="2"/>
      <scheme val="minor"/>
    </font>
    <font>
      <i/>
      <sz val="10"/>
      <color theme="1"/>
      <name val="Calibri"/>
      <family val="2"/>
      <scheme val="minor"/>
    </font>
    <font>
      <b/>
      <sz val="22"/>
      <name val="Calibri"/>
      <family val="2"/>
      <scheme val="minor"/>
    </font>
    <font>
      <b/>
      <sz val="16"/>
      <name val="Calibri"/>
      <family val="2"/>
      <scheme val="minor"/>
    </font>
    <font>
      <b/>
      <sz val="16"/>
      <color theme="1"/>
      <name val="Calibri"/>
      <family val="2"/>
      <scheme val="minor"/>
    </font>
    <font>
      <b/>
      <sz val="14"/>
      <name val="Calibri"/>
      <family val="2"/>
      <scheme val="minor"/>
    </font>
    <font>
      <b/>
      <sz val="11"/>
      <name val="Calibri"/>
      <family val="2"/>
      <scheme val="minor"/>
    </font>
    <font>
      <b/>
      <sz val="12"/>
      <color theme="1"/>
      <name val="Calibri"/>
      <family val="2"/>
      <scheme val="minor"/>
    </font>
    <font>
      <sz val="13"/>
      <name val="Calibri"/>
      <family val="2"/>
      <scheme val="minor"/>
    </font>
    <font>
      <b/>
      <sz val="12"/>
      <name val="Calibri"/>
      <family val="2"/>
      <scheme val="minor"/>
    </font>
    <font>
      <b/>
      <sz val="36"/>
      <color theme="1"/>
      <name val="Calibri"/>
      <family val="2"/>
      <scheme val="minor"/>
    </font>
    <font>
      <sz val="16"/>
      <name val="Calibri"/>
      <family val="2"/>
      <scheme val="minor"/>
    </font>
    <font>
      <b/>
      <sz val="20"/>
      <name val="Calibri"/>
      <family val="2"/>
      <scheme val="minor"/>
    </font>
    <font>
      <b/>
      <sz val="26"/>
      <color theme="1"/>
      <name val="Calibri"/>
      <family val="2"/>
      <scheme val="minor"/>
    </font>
    <font>
      <b/>
      <sz val="28"/>
      <color theme="1"/>
      <name val="Calibri"/>
      <family val="2"/>
      <scheme val="minor"/>
    </font>
    <font>
      <b/>
      <sz val="24"/>
      <color theme="1"/>
      <name val="Calibri"/>
      <family val="2"/>
      <scheme val="minor"/>
    </font>
    <font>
      <b/>
      <i/>
      <sz val="14"/>
      <color theme="4"/>
      <name val="Calibri"/>
      <family val="2"/>
      <scheme val="minor"/>
    </font>
    <font>
      <sz val="22"/>
      <color theme="1"/>
      <name val="Calibri"/>
      <family val="2"/>
      <scheme val="minor"/>
    </font>
    <font>
      <i/>
      <sz val="11"/>
      <color theme="1"/>
      <name val="Calibri"/>
      <family val="2"/>
      <scheme val="minor"/>
    </font>
    <font>
      <sz val="22"/>
      <name val="Calibri"/>
      <family val="2"/>
      <scheme val="minor"/>
    </font>
    <font>
      <b/>
      <sz val="13"/>
      <name val="Calibri"/>
      <family val="2"/>
      <scheme val="minor"/>
    </font>
    <font>
      <sz val="9"/>
      <color theme="1"/>
      <name val="Calibri"/>
      <family val="2"/>
      <scheme val="minor"/>
    </font>
    <font>
      <i/>
      <sz val="9"/>
      <color theme="1"/>
      <name val="Calibri"/>
      <family val="2"/>
      <scheme val="minor"/>
    </font>
    <font>
      <b/>
      <i/>
      <sz val="11"/>
      <name val="Calibri"/>
      <family val="2"/>
      <scheme val="minor"/>
    </font>
    <font>
      <b/>
      <sz val="10"/>
      <color theme="1"/>
      <name val="Calibri"/>
      <family val="2"/>
      <scheme val="minor"/>
    </font>
    <font>
      <sz val="16"/>
      <color theme="1"/>
      <name val="Calibri"/>
      <family val="2"/>
      <scheme val="minor"/>
    </font>
    <font>
      <b/>
      <i/>
      <u/>
      <sz val="11"/>
      <color theme="1"/>
      <name val="Calibri"/>
      <family val="2"/>
      <scheme val="minor"/>
    </font>
    <font>
      <sz val="11"/>
      <color rgb="FF000000"/>
      <name val="Calibri"/>
      <family val="2"/>
    </font>
    <font>
      <b/>
      <u/>
      <sz val="11"/>
      <color rgb="FF000000"/>
      <name val="Calibri"/>
      <family val="2"/>
    </font>
    <font>
      <i/>
      <sz val="11"/>
      <color rgb="FF000000"/>
      <name val="Calibri"/>
      <family val="2"/>
    </font>
    <font>
      <b/>
      <sz val="2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2"/>
        <bgColor indexed="64"/>
      </patternFill>
    </fill>
  </fills>
  <borders count="106">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theme="4" tint="0.39997558519241921"/>
      </left>
      <right style="thin">
        <color theme="4" tint="0.39997558519241921"/>
      </right>
      <top/>
      <bottom/>
      <diagonal/>
    </border>
    <border>
      <left style="thin">
        <color indexed="64"/>
      </left>
      <right style="thin">
        <color indexed="64"/>
      </right>
      <top style="thin">
        <color indexed="64"/>
      </top>
      <bottom style="thin">
        <color indexed="64"/>
      </bottom>
      <diagonal/>
    </border>
    <border>
      <left style="thick">
        <color auto="1"/>
      </left>
      <right/>
      <top style="thick">
        <color auto="1"/>
      </top>
      <bottom style="thick">
        <color indexed="64"/>
      </bottom>
      <diagonal/>
    </border>
    <border>
      <left/>
      <right style="thin">
        <color auto="1"/>
      </right>
      <top style="thick">
        <color indexed="64"/>
      </top>
      <bottom style="thick">
        <color auto="1"/>
      </bottom>
      <diagonal/>
    </border>
    <border>
      <left style="thin">
        <color auto="1"/>
      </left>
      <right style="thick">
        <color auto="1"/>
      </right>
      <top style="thick">
        <color indexed="64"/>
      </top>
      <bottom style="thick">
        <color auto="1"/>
      </bottom>
      <diagonal/>
    </border>
    <border>
      <left style="thick">
        <color auto="1"/>
      </left>
      <right style="thick">
        <color auto="1"/>
      </right>
      <top style="thick">
        <color auto="1"/>
      </top>
      <bottom/>
      <diagonal/>
    </border>
    <border>
      <left style="thick">
        <color auto="1"/>
      </left>
      <right/>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ck">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auto="1"/>
      </left>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style="thick">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n">
        <color auto="1"/>
      </left>
      <right style="thin">
        <color auto="1"/>
      </right>
      <top style="thin">
        <color auto="1"/>
      </top>
      <bottom style="thick">
        <color auto="1"/>
      </bottom>
      <diagonal/>
    </border>
    <border>
      <left style="thick">
        <color indexed="64"/>
      </left>
      <right style="thick">
        <color indexed="64"/>
      </right>
      <top style="thin">
        <color indexed="64"/>
      </top>
      <bottom style="thick">
        <color indexed="64"/>
      </bottom>
      <diagonal/>
    </border>
    <border>
      <left/>
      <right style="thick">
        <color auto="1"/>
      </right>
      <top style="thick">
        <color auto="1"/>
      </top>
      <bottom style="thick">
        <color indexed="64"/>
      </bottom>
      <diagonal/>
    </border>
    <border>
      <left/>
      <right style="thin">
        <color auto="1"/>
      </right>
      <top/>
      <bottom style="thin">
        <color auto="1"/>
      </bottom>
      <diagonal/>
    </border>
    <border>
      <left style="thin">
        <color auto="1"/>
      </left>
      <right style="double">
        <color auto="1"/>
      </right>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style="thick">
        <color indexed="64"/>
      </right>
      <top style="thin">
        <color indexed="64"/>
      </top>
      <bottom style="thin">
        <color indexed="64"/>
      </bottom>
      <diagonal/>
    </border>
    <border>
      <left/>
      <right style="thick">
        <color auto="1"/>
      </right>
      <top style="thin">
        <color auto="1"/>
      </top>
      <bottom/>
      <diagonal/>
    </border>
    <border>
      <left/>
      <right style="thick">
        <color indexed="64"/>
      </right>
      <top style="thin">
        <color indexed="64"/>
      </top>
      <bottom style="thick">
        <color indexed="64"/>
      </bottom>
      <diagonal/>
    </border>
    <border>
      <left/>
      <right/>
      <top style="thick">
        <color auto="1"/>
      </top>
      <bottom style="thick">
        <color auto="1"/>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style="thick">
        <color indexed="64"/>
      </top>
      <bottom style="thin">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auto="1"/>
      </left>
      <right/>
      <top style="thick">
        <color auto="1"/>
      </top>
      <bottom/>
      <diagonal/>
    </border>
    <border>
      <left/>
      <right style="thick">
        <color auto="1"/>
      </right>
      <top/>
      <bottom/>
      <diagonal/>
    </border>
    <border>
      <left style="thin">
        <color auto="1"/>
      </left>
      <right/>
      <top style="thin">
        <color auto="1"/>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ck">
        <color auto="1"/>
      </bottom>
      <diagonal/>
    </border>
    <border>
      <left style="thick">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right style="thin">
        <color auto="1"/>
      </right>
      <top style="thin">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thin">
        <color auto="1"/>
      </bottom>
      <diagonal/>
    </border>
    <border>
      <left/>
      <right style="thin">
        <color auto="1"/>
      </right>
      <top style="thick">
        <color indexed="64"/>
      </top>
      <bottom style="thin">
        <color indexed="64"/>
      </bottom>
      <diagonal/>
    </border>
    <border>
      <left/>
      <right style="thin">
        <color auto="1"/>
      </right>
      <top style="thin">
        <color auto="1"/>
      </top>
      <bottom/>
      <diagonal/>
    </border>
    <border>
      <left style="thick">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ck">
        <color auto="1"/>
      </left>
      <right/>
      <top style="double">
        <color auto="1"/>
      </top>
      <bottom style="thin">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thick">
        <color auto="1"/>
      </right>
      <top style="double">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ck">
        <color auto="1"/>
      </top>
      <bottom style="thick">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9" fontId="9" fillId="0" borderId="0" applyFont="0" applyFill="0" applyBorder="0" applyAlignment="0" applyProtection="0"/>
    <xf numFmtId="44" fontId="9" fillId="0" borderId="0" applyFont="0" applyFill="0" applyBorder="0" applyAlignment="0" applyProtection="0"/>
  </cellStyleXfs>
  <cellXfs count="514">
    <xf numFmtId="0" fontId="0" fillId="0" borderId="0" xfId="0"/>
    <xf numFmtId="0" fontId="0" fillId="2" borderId="1" xfId="0" applyFill="1" applyBorder="1"/>
    <xf numFmtId="0" fontId="0" fillId="0" borderId="1" xfId="0" applyBorder="1"/>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1" fillId="0" borderId="0" xfId="0" applyFont="1"/>
    <xf numFmtId="0" fontId="0" fillId="0" borderId="8" xfId="0" applyBorder="1"/>
    <xf numFmtId="0" fontId="0" fillId="2" borderId="8" xfId="0" applyFill="1" applyBorder="1"/>
    <xf numFmtId="0" fontId="1" fillId="0" borderId="9" xfId="0" applyFont="1" applyBorder="1"/>
    <xf numFmtId="0" fontId="0" fillId="0" borderId="9" xfId="0" applyBorder="1"/>
    <xf numFmtId="0" fontId="1" fillId="2" borderId="9" xfId="0" applyFont="1" applyFill="1" applyBorder="1"/>
    <xf numFmtId="0" fontId="2" fillId="0" borderId="0" xfId="0" applyFont="1" applyAlignment="1">
      <alignment horizontal="left"/>
    </xf>
    <xf numFmtId="0" fontId="13" fillId="0" borderId="0" xfId="0" applyFont="1"/>
    <xf numFmtId="0" fontId="0" fillId="0" borderId="0" xfId="0" applyAlignment="1">
      <alignment horizontal="left"/>
    </xf>
    <xf numFmtId="0" fontId="0" fillId="4" borderId="0" xfId="0" applyFill="1"/>
    <xf numFmtId="0" fontId="18" fillId="4" borderId="0" xfId="0" applyFont="1" applyFill="1"/>
    <xf numFmtId="0" fontId="20" fillId="0" borderId="10" xfId="0" applyFont="1" applyBorder="1"/>
    <xf numFmtId="0" fontId="20" fillId="0" borderId="11" xfId="0" applyFont="1" applyBorder="1"/>
    <xf numFmtId="0" fontId="20" fillId="0" borderId="12" xfId="0" applyFont="1" applyBorder="1"/>
    <xf numFmtId="0" fontId="0" fillId="0" borderId="13" xfId="0" applyBorder="1"/>
    <xf numFmtId="168" fontId="0" fillId="3" borderId="16" xfId="0" applyNumberFormat="1" applyFill="1" applyBorder="1" applyProtection="1">
      <protection locked="0"/>
    </xf>
    <xf numFmtId="168" fontId="0" fillId="0" borderId="17" xfId="0" applyNumberFormat="1" applyBorder="1"/>
    <xf numFmtId="0" fontId="0" fillId="3" borderId="9" xfId="0" applyFill="1" applyBorder="1" applyProtection="1">
      <protection locked="0"/>
    </xf>
    <xf numFmtId="168" fontId="0" fillId="3" borderId="5" xfId="0" applyNumberFormat="1" applyFill="1" applyBorder="1" applyProtection="1">
      <protection locked="0"/>
    </xf>
    <xf numFmtId="168" fontId="0" fillId="0" borderId="13" xfId="0" applyNumberFormat="1" applyBorder="1"/>
    <xf numFmtId="168" fontId="21" fillId="4" borderId="12" xfId="0" applyNumberFormat="1" applyFont="1" applyFill="1" applyBorder="1"/>
    <xf numFmtId="168" fontId="21" fillId="4" borderId="22" xfId="0" applyNumberFormat="1" applyFont="1" applyFill="1" applyBorder="1"/>
    <xf numFmtId="168" fontId="5" fillId="4" borderId="12" xfId="0" applyNumberFormat="1" applyFont="1" applyFill="1" applyBorder="1"/>
    <xf numFmtId="168" fontId="5" fillId="0" borderId="22" xfId="0" applyNumberFormat="1" applyFont="1" applyBorder="1"/>
    <xf numFmtId="168" fontId="5" fillId="3" borderId="16" xfId="0" applyNumberFormat="1" applyFont="1" applyFill="1" applyBorder="1" applyProtection="1">
      <protection locked="0"/>
    </xf>
    <xf numFmtId="168" fontId="5" fillId="4" borderId="24" xfId="0" applyNumberFormat="1" applyFont="1" applyFill="1" applyBorder="1"/>
    <xf numFmtId="168" fontId="5" fillId="3" borderId="5" xfId="0" applyNumberFormat="1" applyFont="1" applyFill="1" applyBorder="1" applyProtection="1">
      <protection locked="0"/>
    </xf>
    <xf numFmtId="168" fontId="5" fillId="4" borderId="17" xfId="0" applyNumberFormat="1" applyFont="1" applyFill="1" applyBorder="1"/>
    <xf numFmtId="0" fontId="5" fillId="4" borderId="9" xfId="0" applyFont="1" applyFill="1" applyBorder="1"/>
    <xf numFmtId="0" fontId="5" fillId="4" borderId="0" xfId="0" applyFont="1" applyFill="1"/>
    <xf numFmtId="0" fontId="24" fillId="0" borderId="0" xfId="0" applyFont="1" applyAlignment="1">
      <alignment horizontal="center"/>
    </xf>
    <xf numFmtId="0" fontId="19" fillId="5" borderId="0" xfId="0" applyFont="1" applyFill="1" applyAlignment="1">
      <alignment horizontal="center"/>
    </xf>
    <xf numFmtId="0" fontId="5" fillId="0" borderId="0" xfId="0" applyFont="1"/>
    <xf numFmtId="0" fontId="25" fillId="0" borderId="10" xfId="0" applyFont="1" applyBorder="1"/>
    <xf numFmtId="0" fontId="5" fillId="0" borderId="28" xfId="0" applyFont="1" applyBorder="1"/>
    <xf numFmtId="0" fontId="5" fillId="0" borderId="15" xfId="0" applyFont="1" applyBorder="1"/>
    <xf numFmtId="0" fontId="5" fillId="0" borderId="29" xfId="0" applyFont="1" applyBorder="1"/>
    <xf numFmtId="0" fontId="5" fillId="0" borderId="30" xfId="0" applyFont="1" applyBorder="1"/>
    <xf numFmtId="0" fontId="5" fillId="0" borderId="4" xfId="0" applyFont="1" applyBorder="1"/>
    <xf numFmtId="0" fontId="5" fillId="0" borderId="9" xfId="0" applyFont="1" applyBorder="1"/>
    <xf numFmtId="0" fontId="5" fillId="0" borderId="32" xfId="0" applyFont="1" applyBorder="1"/>
    <xf numFmtId="2" fontId="5" fillId="0" borderId="31" xfId="0" applyNumberFormat="1" applyFont="1" applyBorder="1"/>
    <xf numFmtId="0" fontId="5" fillId="0" borderId="31" xfId="0" applyFont="1" applyBorder="1"/>
    <xf numFmtId="0" fontId="5" fillId="0" borderId="34" xfId="0" applyFont="1" applyBorder="1"/>
    <xf numFmtId="0" fontId="19" fillId="5" borderId="35" xfId="0" applyFont="1" applyFill="1" applyBorder="1" applyAlignment="1">
      <alignment horizontal="left"/>
    </xf>
    <xf numFmtId="0" fontId="19" fillId="5" borderId="36" xfId="0" applyFont="1" applyFill="1" applyBorder="1" applyAlignment="1">
      <alignment horizontal="center"/>
    </xf>
    <xf numFmtId="0" fontId="19" fillId="4" borderId="37" xfId="0" applyFont="1" applyFill="1" applyBorder="1"/>
    <xf numFmtId="0" fontId="17" fillId="5" borderId="38" xfId="0" applyFont="1" applyFill="1" applyBorder="1"/>
    <xf numFmtId="0" fontId="5" fillId="5" borderId="39" xfId="0" applyFont="1" applyFill="1" applyBorder="1"/>
    <xf numFmtId="0" fontId="5" fillId="5" borderId="40" xfId="0" applyFont="1" applyFill="1" applyBorder="1"/>
    <xf numFmtId="0" fontId="5" fillId="5" borderId="22" xfId="0" applyFont="1" applyFill="1" applyBorder="1"/>
    <xf numFmtId="0" fontId="5" fillId="0" borderId="18" xfId="0" applyFont="1" applyBorder="1"/>
    <xf numFmtId="44" fontId="5" fillId="0" borderId="41" xfId="0" applyNumberFormat="1" applyFont="1" applyBorder="1" applyAlignment="1">
      <alignment horizontal="right"/>
    </xf>
    <xf numFmtId="44" fontId="5" fillId="4" borderId="37" xfId="0" applyNumberFormat="1" applyFont="1" applyFill="1" applyBorder="1"/>
    <xf numFmtId="168" fontId="5" fillId="0" borderId="17" xfId="0" applyNumberFormat="1" applyFont="1" applyBorder="1" applyAlignment="1">
      <alignment horizontal="center"/>
    </xf>
    <xf numFmtId="0" fontId="5" fillId="4" borderId="37" xfId="0" applyFont="1" applyFill="1" applyBorder="1"/>
    <xf numFmtId="0" fontId="19" fillId="0" borderId="25" xfId="0" applyFont="1" applyBorder="1"/>
    <xf numFmtId="0" fontId="5" fillId="0" borderId="25" xfId="0" applyFont="1" applyBorder="1"/>
    <xf numFmtId="0" fontId="5" fillId="0" borderId="26" xfId="0" applyFont="1" applyBorder="1" applyAlignment="1">
      <alignment horizontal="center"/>
    </xf>
    <xf numFmtId="168" fontId="23" fillId="0" borderId="7" xfId="0" applyNumberFormat="1" applyFont="1" applyBorder="1" applyAlignment="1">
      <alignment horizontal="center"/>
    </xf>
    <xf numFmtId="168" fontId="23" fillId="0" borderId="27" xfId="0" applyNumberFormat="1" applyFont="1" applyBorder="1" applyAlignment="1">
      <alignment horizontal="center"/>
    </xf>
    <xf numFmtId="0" fontId="19" fillId="0" borderId="35" xfId="0" applyFont="1" applyBorder="1" applyAlignment="1">
      <alignment horizontal="center"/>
    </xf>
    <xf numFmtId="0" fontId="5" fillId="0" borderId="36" xfId="0" applyFont="1" applyBorder="1" applyAlignment="1">
      <alignment horizontal="center"/>
    </xf>
    <xf numFmtId="0" fontId="5" fillId="0" borderId="35" xfId="0" applyFont="1" applyBorder="1" applyAlignment="1">
      <alignment horizontal="center"/>
    </xf>
    <xf numFmtId="0" fontId="5" fillId="0" borderId="45" xfId="0" applyFont="1" applyBorder="1"/>
    <xf numFmtId="0" fontId="5" fillId="0" borderId="46" xfId="0" applyFont="1" applyBorder="1"/>
    <xf numFmtId="0" fontId="5" fillId="0" borderId="47" xfId="0" applyFont="1" applyBorder="1"/>
    <xf numFmtId="0" fontId="5" fillId="0" borderId="48" xfId="0" applyFont="1" applyBorder="1"/>
    <xf numFmtId="0" fontId="5" fillId="4" borderId="25" xfId="0" applyFont="1" applyFill="1" applyBorder="1" applyAlignment="1">
      <alignment horizontal="center"/>
    </xf>
    <xf numFmtId="0" fontId="5" fillId="0" borderId="43" xfId="0" applyFont="1" applyBorder="1" applyAlignment="1">
      <alignment horizontal="center"/>
    </xf>
    <xf numFmtId="0" fontId="5" fillId="0" borderId="49" xfId="0" applyFont="1" applyBorder="1"/>
    <xf numFmtId="0" fontId="19" fillId="4" borderId="35" xfId="0" applyFont="1" applyFill="1" applyBorder="1" applyAlignment="1">
      <alignment horizontal="left"/>
    </xf>
    <xf numFmtId="0" fontId="5" fillId="0" borderId="50" xfId="0" applyFont="1" applyBorder="1" applyAlignment="1">
      <alignment horizontal="center"/>
    </xf>
    <xf numFmtId="0" fontId="5" fillId="4" borderId="50" xfId="0" applyFont="1" applyFill="1" applyBorder="1" applyAlignment="1">
      <alignment horizontal="center"/>
    </xf>
    <xf numFmtId="0" fontId="5" fillId="0" borderId="18" xfId="0" applyFont="1" applyBorder="1" applyAlignment="1">
      <alignment horizontal="center"/>
    </xf>
    <xf numFmtId="0" fontId="5" fillId="0" borderId="51" xfId="0" applyFont="1" applyBorder="1" applyAlignment="1">
      <alignment horizontal="center"/>
    </xf>
    <xf numFmtId="0" fontId="5" fillId="0" borderId="41" xfId="0" applyFont="1" applyBorder="1" applyAlignment="1">
      <alignment horizontal="center"/>
    </xf>
    <xf numFmtId="0" fontId="5" fillId="0" borderId="52" xfId="0" applyFont="1" applyBorder="1" applyAlignment="1">
      <alignment horizontal="center"/>
    </xf>
    <xf numFmtId="2" fontId="5" fillId="0" borderId="52" xfId="0" applyNumberFormat="1" applyFont="1" applyBorder="1" applyAlignment="1">
      <alignment horizontal="center"/>
    </xf>
    <xf numFmtId="0" fontId="5" fillId="0" borderId="50" xfId="0" applyFont="1" applyBorder="1"/>
    <xf numFmtId="0" fontId="5" fillId="0" borderId="36" xfId="0" applyFont="1" applyBorder="1"/>
    <xf numFmtId="0" fontId="19" fillId="0" borderId="35" xfId="0" applyFont="1" applyBorder="1" applyAlignment="1">
      <alignment horizontal="left"/>
    </xf>
    <xf numFmtId="0" fontId="19" fillId="0" borderId="50" xfId="0" applyFont="1" applyBorder="1" applyAlignment="1">
      <alignment horizontal="left"/>
    </xf>
    <xf numFmtId="2" fontId="5" fillId="4" borderId="0" xfId="0" applyNumberFormat="1" applyFont="1" applyFill="1"/>
    <xf numFmtId="169" fontId="5" fillId="4" borderId="0" xfId="1" applyFont="1" applyFill="1" applyBorder="1" applyProtection="1"/>
    <xf numFmtId="0" fontId="19" fillId="4" borderId="2" xfId="0" applyFont="1" applyFill="1" applyBorder="1"/>
    <xf numFmtId="2" fontId="5" fillId="4" borderId="15" xfId="0" applyNumberFormat="1" applyFont="1" applyFill="1" applyBorder="1"/>
    <xf numFmtId="0" fontId="5" fillId="4" borderId="4" xfId="0" applyFont="1" applyFill="1" applyBorder="1" applyAlignment="1">
      <alignment horizontal="center"/>
    </xf>
    <xf numFmtId="0" fontId="5" fillId="0" borderId="9" xfId="0" applyFont="1" applyBorder="1" applyAlignment="1">
      <alignment horizontal="center"/>
    </xf>
    <xf numFmtId="2" fontId="5" fillId="4" borderId="9" xfId="0" applyNumberFormat="1" applyFont="1" applyFill="1" applyBorder="1" applyAlignment="1">
      <alignment horizontal="center"/>
    </xf>
    <xf numFmtId="169" fontId="5" fillId="4" borderId="5" xfId="1" applyFont="1" applyFill="1" applyBorder="1" applyAlignment="1" applyProtection="1">
      <alignment horizontal="center"/>
    </xf>
    <xf numFmtId="2" fontId="5" fillId="0" borderId="9" xfId="0" applyNumberFormat="1" applyFont="1" applyBorder="1" applyAlignment="1">
      <alignment horizontal="center"/>
    </xf>
    <xf numFmtId="2" fontId="5" fillId="0" borderId="26" xfId="0" applyNumberFormat="1" applyFont="1" applyBorder="1" applyAlignment="1">
      <alignment horizontal="center"/>
    </xf>
    <xf numFmtId="0" fontId="5" fillId="4" borderId="6" xfId="0" applyFont="1" applyFill="1" applyBorder="1" applyAlignment="1">
      <alignment horizontal="center"/>
    </xf>
    <xf numFmtId="2" fontId="5" fillId="4" borderId="26" xfId="0" applyNumberFormat="1" applyFont="1" applyFill="1" applyBorder="1" applyAlignment="1">
      <alignment horizontal="center"/>
    </xf>
    <xf numFmtId="169" fontId="5" fillId="0" borderId="0" xfId="1" applyFont="1" applyBorder="1" applyProtection="1"/>
    <xf numFmtId="0" fontId="19" fillId="0" borderId="2" xfId="0" applyFont="1" applyBorder="1"/>
    <xf numFmtId="0" fontId="5" fillId="0" borderId="3" xfId="0" applyFont="1" applyBorder="1" applyAlignment="1">
      <alignment horizontal="center"/>
    </xf>
    <xf numFmtId="0" fontId="5" fillId="0" borderId="4" xfId="0" applyFont="1" applyBorder="1" applyAlignment="1">
      <alignment horizontal="center"/>
    </xf>
    <xf numFmtId="0" fontId="5" fillId="0" borderId="54" xfId="0" applyFont="1" applyBorder="1" applyAlignment="1">
      <alignment horizontal="center"/>
    </xf>
    <xf numFmtId="170" fontId="5" fillId="0" borderId="5" xfId="0" applyNumberFormat="1" applyFont="1" applyBorder="1" applyAlignment="1">
      <alignment horizontal="center"/>
    </xf>
    <xf numFmtId="0" fontId="5" fillId="0" borderId="56" xfId="0" applyFont="1" applyBorder="1" applyAlignment="1">
      <alignment horizontal="center"/>
    </xf>
    <xf numFmtId="0" fontId="5" fillId="0" borderId="10" xfId="0" applyFont="1" applyBorder="1" applyAlignment="1">
      <alignment horizontal="center"/>
    </xf>
    <xf numFmtId="0" fontId="5" fillId="0" borderId="44" xfId="0" applyFont="1" applyBorder="1" applyAlignment="1">
      <alignment horizontal="center"/>
    </xf>
    <xf numFmtId="170" fontId="5" fillId="0" borderId="44" xfId="0" applyNumberFormat="1" applyFont="1" applyBorder="1" applyAlignment="1">
      <alignment horizontal="center"/>
    </xf>
    <xf numFmtId="0" fontId="7" fillId="0" borderId="0" xfId="0" applyFont="1"/>
    <xf numFmtId="170" fontId="0" fillId="0" borderId="0" xfId="0" applyNumberFormat="1"/>
    <xf numFmtId="0" fontId="5" fillId="0" borderId="25" xfId="0" applyFont="1" applyBorder="1" applyAlignment="1">
      <alignment horizontal="center"/>
    </xf>
    <xf numFmtId="0" fontId="19" fillId="4" borderId="35" xfId="0" applyFont="1" applyFill="1" applyBorder="1"/>
    <xf numFmtId="0" fontId="5" fillId="0" borderId="50" xfId="0" applyFont="1" applyBorder="1" applyAlignment="1">
      <alignment horizontal="left"/>
    </xf>
    <xf numFmtId="0" fontId="5" fillId="0" borderId="51" xfId="0" applyFont="1" applyBorder="1"/>
    <xf numFmtId="0" fontId="5" fillId="0" borderId="41"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48" xfId="0" applyFont="1" applyBorder="1" applyAlignment="1">
      <alignment horizontal="center"/>
    </xf>
    <xf numFmtId="0" fontId="5" fillId="0" borderId="52" xfId="0" applyFont="1" applyBorder="1"/>
    <xf numFmtId="0" fontId="5" fillId="4" borderId="60" xfId="0" applyFont="1" applyFill="1" applyBorder="1"/>
    <xf numFmtId="2" fontId="5" fillId="4" borderId="61" xfId="0" applyNumberFormat="1" applyFont="1" applyFill="1" applyBorder="1"/>
    <xf numFmtId="0" fontId="5" fillId="0" borderId="61" xfId="0" applyFont="1" applyBorder="1"/>
    <xf numFmtId="2" fontId="5" fillId="0" borderId="61" xfId="0" applyNumberFormat="1" applyFont="1" applyBorder="1"/>
    <xf numFmtId="169" fontId="5" fillId="0" borderId="62" xfId="1" applyFont="1" applyBorder="1" applyProtection="1"/>
    <xf numFmtId="170" fontId="5" fillId="0" borderId="9" xfId="0" applyNumberFormat="1" applyFont="1" applyBorder="1" applyAlignment="1">
      <alignment horizontal="center"/>
    </xf>
    <xf numFmtId="1" fontId="5" fillId="0" borderId="33" xfId="0" applyNumberFormat="1" applyFont="1" applyBorder="1"/>
    <xf numFmtId="2" fontId="5" fillId="3" borderId="31" xfId="0" applyNumberFormat="1" applyFont="1" applyFill="1" applyBorder="1" applyProtection="1">
      <protection locked="0"/>
    </xf>
    <xf numFmtId="0" fontId="5" fillId="3" borderId="31" xfId="0" applyFont="1" applyFill="1" applyBorder="1" applyProtection="1">
      <protection locked="0"/>
    </xf>
    <xf numFmtId="0" fontId="5" fillId="3" borderId="14" xfId="0" applyFont="1" applyFill="1" applyBorder="1" applyAlignment="1" applyProtection="1">
      <alignment horizontal="left"/>
      <protection locked="0"/>
    </xf>
    <xf numFmtId="0" fontId="5" fillId="3" borderId="15" xfId="0" applyFont="1" applyFill="1" applyBorder="1" applyAlignment="1" applyProtection="1">
      <alignment horizontal="center"/>
      <protection locked="0"/>
    </xf>
    <xf numFmtId="168" fontId="5" fillId="3" borderId="16" xfId="0" applyNumberFormat="1" applyFon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3" borderId="9" xfId="0" applyFont="1" applyFill="1" applyBorder="1" applyAlignment="1" applyProtection="1">
      <alignment horizontal="center"/>
      <protection locked="0"/>
    </xf>
    <xf numFmtId="168" fontId="5" fillId="3" borderId="5" xfId="0" applyNumberFormat="1" applyFont="1" applyFill="1" applyBorder="1" applyAlignment="1" applyProtection="1">
      <alignment horizontal="center"/>
      <protection locked="0"/>
    </xf>
    <xf numFmtId="0" fontId="5" fillId="3" borderId="50"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25" xfId="0" applyFont="1" applyFill="1" applyBorder="1" applyAlignment="1" applyProtection="1">
      <alignment horizontal="center"/>
      <protection locked="0"/>
    </xf>
    <xf numFmtId="1" fontId="5" fillId="0" borderId="52" xfId="0" applyNumberFormat="1" applyFont="1" applyBorder="1" applyAlignment="1">
      <alignment horizontal="center"/>
    </xf>
    <xf numFmtId="0" fontId="5" fillId="3" borderId="4" xfId="0" applyFont="1" applyFill="1" applyBorder="1" applyAlignment="1" applyProtection="1">
      <alignment horizontal="center"/>
      <protection locked="0"/>
    </xf>
    <xf numFmtId="2" fontId="5" fillId="3" borderId="9" xfId="0" applyNumberFormat="1" applyFont="1" applyFill="1" applyBorder="1" applyAlignment="1" applyProtection="1">
      <alignment horizontal="center"/>
      <protection locked="0"/>
    </xf>
    <xf numFmtId="0" fontId="5" fillId="3" borderId="6" xfId="0" applyFont="1" applyFill="1" applyBorder="1" applyAlignment="1" applyProtection="1">
      <alignment horizontal="center"/>
      <protection locked="0"/>
    </xf>
    <xf numFmtId="2" fontId="5" fillId="3" borderId="26" xfId="0" applyNumberFormat="1" applyFont="1" applyFill="1" applyBorder="1" applyAlignment="1" applyProtection="1">
      <alignment horizontal="center"/>
      <protection locked="0"/>
    </xf>
    <xf numFmtId="170" fontId="5" fillId="3" borderId="9" xfId="0" applyNumberFormat="1" applyFont="1" applyFill="1" applyBorder="1" applyAlignment="1" applyProtection="1">
      <alignment horizontal="center"/>
      <protection locked="0"/>
    </xf>
    <xf numFmtId="0" fontId="5" fillId="3" borderId="20" xfId="0" applyFont="1" applyFill="1" applyBorder="1" applyAlignment="1" applyProtection="1">
      <alignment horizontal="center"/>
      <protection locked="0"/>
    </xf>
    <xf numFmtId="170" fontId="5" fillId="3" borderId="20" xfId="0" applyNumberFormat="1" applyFont="1" applyFill="1" applyBorder="1" applyAlignment="1" applyProtection="1">
      <alignment horizontal="center"/>
      <protection locked="0"/>
    </xf>
    <xf numFmtId="171" fontId="5" fillId="3" borderId="52" xfId="0" applyNumberFormat="1" applyFont="1" applyFill="1" applyBorder="1" applyAlignment="1" applyProtection="1">
      <alignment horizontal="center"/>
      <protection locked="0"/>
    </xf>
    <xf numFmtId="3" fontId="5" fillId="3" borderId="52" xfId="0" applyNumberFormat="1" applyFont="1" applyFill="1" applyBorder="1" applyAlignment="1" applyProtection="1">
      <alignment horizontal="center"/>
      <protection locked="0"/>
    </xf>
    <xf numFmtId="164" fontId="5" fillId="0" borderId="43" xfId="1" applyNumberFormat="1" applyFont="1" applyBorder="1" applyAlignment="1" applyProtection="1">
      <alignment horizontal="center"/>
    </xf>
    <xf numFmtId="169" fontId="5" fillId="0" borderId="52" xfId="1" applyFont="1" applyFill="1" applyBorder="1" applyAlignment="1" applyProtection="1">
      <alignment horizontal="center"/>
      <protection locked="0"/>
    </xf>
    <xf numFmtId="171" fontId="5" fillId="0" borderId="43" xfId="1" applyNumberFormat="1" applyFont="1" applyBorder="1" applyAlignment="1" applyProtection="1">
      <alignment horizontal="center"/>
    </xf>
    <xf numFmtId="0" fontId="5" fillId="3" borderId="18" xfId="0" applyFont="1" applyFill="1" applyBorder="1" applyProtection="1">
      <protection locked="0"/>
    </xf>
    <xf numFmtId="171" fontId="5" fillId="3" borderId="52" xfId="1" applyNumberFormat="1" applyFont="1" applyFill="1" applyBorder="1" applyAlignment="1" applyProtection="1">
      <alignment horizontal="center"/>
      <protection locked="0"/>
    </xf>
    <xf numFmtId="171" fontId="5" fillId="3" borderId="9" xfId="0" applyNumberFormat="1" applyFont="1" applyFill="1" applyBorder="1" applyAlignment="1" applyProtection="1">
      <alignment horizontal="center"/>
      <protection locked="0"/>
    </xf>
    <xf numFmtId="171" fontId="5" fillId="3" borderId="26" xfId="0" applyNumberFormat="1" applyFont="1" applyFill="1" applyBorder="1" applyAlignment="1" applyProtection="1">
      <alignment horizontal="center"/>
      <protection locked="0"/>
    </xf>
    <xf numFmtId="0" fontId="5" fillId="3" borderId="26" xfId="0" applyFont="1" applyFill="1" applyBorder="1" applyAlignment="1" applyProtection="1">
      <alignment horizontal="center"/>
      <protection locked="0"/>
    </xf>
    <xf numFmtId="170" fontId="5" fillId="3" borderId="26" xfId="0" applyNumberFormat="1" applyFont="1" applyFill="1" applyBorder="1" applyAlignment="1" applyProtection="1">
      <alignment horizontal="center"/>
      <protection locked="0"/>
    </xf>
    <xf numFmtId="164" fontId="5" fillId="3" borderId="52" xfId="1" applyNumberFormat="1" applyFont="1" applyFill="1" applyBorder="1" applyAlignment="1" applyProtection="1">
      <alignment horizontal="center"/>
      <protection locked="0"/>
    </xf>
    <xf numFmtId="171" fontId="5" fillId="0" borderId="52" xfId="1" applyNumberFormat="1" applyFont="1" applyFill="1" applyBorder="1" applyAlignment="1" applyProtection="1">
      <alignment horizontal="center"/>
      <protection locked="0"/>
    </xf>
    <xf numFmtId="171" fontId="0" fillId="0" borderId="0" xfId="0" applyNumberFormat="1" applyAlignment="1">
      <alignment horizontal="center"/>
    </xf>
    <xf numFmtId="171" fontId="1" fillId="0" borderId="0" xfId="0" applyNumberFormat="1" applyFont="1" applyAlignment="1">
      <alignment horizontal="center"/>
    </xf>
    <xf numFmtId="171" fontId="1" fillId="0" borderId="9" xfId="0" applyNumberFormat="1" applyFont="1" applyBorder="1" applyAlignment="1">
      <alignment horizontal="center"/>
    </xf>
    <xf numFmtId="170" fontId="5" fillId="0" borderId="49" xfId="0" applyNumberFormat="1" applyFont="1" applyBorder="1" applyAlignment="1">
      <alignment horizontal="center"/>
    </xf>
    <xf numFmtId="0" fontId="5" fillId="0" borderId="47" xfId="0" applyFont="1" applyBorder="1" applyAlignment="1">
      <alignment horizontal="center"/>
    </xf>
    <xf numFmtId="170" fontId="5" fillId="0" borderId="48" xfId="0" applyNumberFormat="1" applyFont="1" applyBorder="1" applyAlignment="1">
      <alignment horizontal="center"/>
    </xf>
    <xf numFmtId="0" fontId="5" fillId="3" borderId="56" xfId="0" applyFont="1" applyFill="1" applyBorder="1" applyAlignment="1" applyProtection="1">
      <alignment horizontal="center"/>
      <protection locked="0"/>
    </xf>
    <xf numFmtId="170" fontId="5" fillId="0" borderId="21" xfId="0" applyNumberFormat="1" applyFont="1" applyBorder="1" applyAlignment="1">
      <alignment horizontal="center"/>
    </xf>
    <xf numFmtId="0" fontId="5" fillId="0" borderId="14" xfId="0" applyFont="1" applyBorder="1" applyAlignment="1">
      <alignment horizontal="center"/>
    </xf>
    <xf numFmtId="0" fontId="5" fillId="0" borderId="73" xfId="0" applyFont="1" applyBorder="1" applyAlignment="1">
      <alignment horizontal="center"/>
    </xf>
    <xf numFmtId="170" fontId="5" fillId="0" borderId="73" xfId="0" applyNumberFormat="1" applyFont="1" applyBorder="1" applyAlignment="1">
      <alignment horizontal="center"/>
    </xf>
    <xf numFmtId="170" fontId="5" fillId="0" borderId="20" xfId="0" applyNumberFormat="1" applyFont="1" applyBorder="1" applyAlignment="1">
      <alignment horizontal="center"/>
    </xf>
    <xf numFmtId="1" fontId="5" fillId="0" borderId="52" xfId="0" applyNumberFormat="1" applyFont="1" applyBorder="1"/>
    <xf numFmtId="0" fontId="5" fillId="3" borderId="25" xfId="0" applyFont="1" applyFill="1" applyBorder="1" applyProtection="1">
      <protection locked="0"/>
    </xf>
    <xf numFmtId="171" fontId="5" fillId="4" borderId="26" xfId="0" applyNumberFormat="1" applyFont="1" applyFill="1" applyBorder="1" applyAlignment="1">
      <alignment horizontal="center"/>
    </xf>
    <xf numFmtId="168" fontId="5" fillId="0" borderId="36" xfId="0" applyNumberFormat="1" applyFont="1" applyBorder="1" applyAlignment="1">
      <alignment horizontal="center"/>
    </xf>
    <xf numFmtId="0" fontId="5" fillId="3" borderId="19" xfId="0" applyFont="1" applyFill="1" applyBorder="1" applyAlignment="1" applyProtection="1">
      <alignment horizontal="left"/>
      <protection locked="0"/>
    </xf>
    <xf numFmtId="168" fontId="5" fillId="3" borderId="21" xfId="0" applyNumberFormat="1"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20" fillId="0" borderId="13" xfId="0" applyFont="1" applyBorder="1" applyAlignment="1">
      <alignment horizontal="center"/>
    </xf>
    <xf numFmtId="0" fontId="1" fillId="0" borderId="0" xfId="0" applyFont="1" applyAlignment="1">
      <alignment horizontal="right"/>
    </xf>
    <xf numFmtId="0" fontId="20" fillId="0" borderId="73" xfId="0" applyFont="1" applyBorder="1" applyAlignment="1">
      <alignment horizontal="right"/>
    </xf>
    <xf numFmtId="44" fontId="5" fillId="4" borderId="54" xfId="0" applyNumberFormat="1" applyFont="1" applyFill="1" applyBorder="1"/>
    <xf numFmtId="44" fontId="5" fillId="4" borderId="0" xfId="0" applyNumberFormat="1" applyFont="1" applyFill="1"/>
    <xf numFmtId="44" fontId="20" fillId="0" borderId="49" xfId="0" applyNumberFormat="1" applyFont="1" applyBorder="1" applyAlignment="1">
      <alignment horizontal="right"/>
    </xf>
    <xf numFmtId="44" fontId="5" fillId="0" borderId="67" xfId="0" applyNumberFormat="1" applyFont="1" applyBorder="1" applyAlignment="1">
      <alignment horizontal="right"/>
    </xf>
    <xf numFmtId="44" fontId="5" fillId="0" borderId="80" xfId="0" applyNumberFormat="1" applyFont="1" applyBorder="1" applyAlignment="1">
      <alignment horizontal="right"/>
    </xf>
    <xf numFmtId="44" fontId="5" fillId="0" borderId="81" xfId="0" applyNumberFormat="1" applyFont="1" applyBorder="1" applyAlignment="1">
      <alignment horizontal="right"/>
    </xf>
    <xf numFmtId="0" fontId="5" fillId="0" borderId="78" xfId="0" applyFont="1" applyBorder="1"/>
    <xf numFmtId="0" fontId="5" fillId="0" borderId="79" xfId="0" applyFont="1" applyBorder="1"/>
    <xf numFmtId="0" fontId="20" fillId="0" borderId="82" xfId="0" applyFont="1" applyBorder="1"/>
    <xf numFmtId="170" fontId="20" fillId="0" borderId="64" xfId="0" applyNumberFormat="1" applyFont="1" applyBorder="1" applyAlignment="1">
      <alignment horizontal="center"/>
    </xf>
    <xf numFmtId="0" fontId="20" fillId="0" borderId="18" xfId="0" applyFont="1" applyBorder="1"/>
    <xf numFmtId="0" fontId="5" fillId="4" borderId="54" xfId="0" applyFont="1" applyFill="1" applyBorder="1"/>
    <xf numFmtId="44" fontId="19" fillId="0" borderId="49" xfId="0" applyNumberFormat="1" applyFont="1" applyBorder="1" applyAlignment="1">
      <alignment horizontal="right"/>
    </xf>
    <xf numFmtId="165" fontId="5" fillId="0" borderId="64" xfId="0" applyNumberFormat="1" applyFont="1" applyBorder="1" applyAlignment="1">
      <alignment horizontal="right"/>
    </xf>
    <xf numFmtId="1" fontId="0" fillId="0" borderId="0" xfId="0" applyNumberFormat="1"/>
    <xf numFmtId="1" fontId="7" fillId="0" borderId="45" xfId="0" applyNumberFormat="1" applyFont="1" applyBorder="1"/>
    <xf numFmtId="1" fontId="0" fillId="0" borderId="45" xfId="0" applyNumberFormat="1" applyBorder="1" applyAlignment="1">
      <alignment horizontal="center"/>
    </xf>
    <xf numFmtId="1" fontId="0" fillId="0" borderId="85" xfId="0" applyNumberFormat="1" applyBorder="1" applyAlignment="1">
      <alignment horizontal="center" wrapText="1"/>
    </xf>
    <xf numFmtId="0" fontId="0" fillId="0" borderId="0" xfId="0" applyAlignment="1">
      <alignment wrapText="1"/>
    </xf>
    <xf numFmtId="1" fontId="0" fillId="0" borderId="0" xfId="0" applyNumberFormat="1" applyAlignment="1">
      <alignment horizontal="center"/>
    </xf>
    <xf numFmtId="1" fontId="0" fillId="0" borderId="45" xfId="0" applyNumberFormat="1" applyBorder="1"/>
    <xf numFmtId="1" fontId="0" fillId="0" borderId="53" xfId="0" applyNumberFormat="1" applyBorder="1"/>
    <xf numFmtId="1" fontId="0" fillId="0" borderId="84" xfId="0" applyNumberFormat="1" applyBorder="1" applyAlignment="1">
      <alignment horizontal="center" wrapText="1"/>
    </xf>
    <xf numFmtId="1" fontId="5" fillId="6" borderId="4" xfId="0" applyNumberFormat="1" applyFont="1" applyFill="1" applyBorder="1" applyAlignment="1" applyProtection="1">
      <alignment horizontal="center" vertical="center"/>
      <protection locked="0"/>
    </xf>
    <xf numFmtId="1" fontId="5" fillId="6" borderId="9" xfId="0" applyNumberFormat="1" applyFont="1" applyFill="1" applyBorder="1" applyAlignment="1" applyProtection="1">
      <alignment horizontal="center" vertical="center"/>
      <protection locked="0"/>
    </xf>
    <xf numFmtId="9" fontId="0" fillId="0" borderId="0" xfId="0" applyNumberFormat="1"/>
    <xf numFmtId="9" fontId="0" fillId="0" borderId="45" xfId="0" applyNumberFormat="1" applyBorder="1"/>
    <xf numFmtId="9" fontId="0" fillId="0" borderId="85" xfId="0" applyNumberFormat="1" applyBorder="1" applyAlignment="1">
      <alignment horizontal="center" wrapText="1"/>
    </xf>
    <xf numFmtId="9" fontId="5" fillId="6" borderId="9" xfId="0" applyNumberFormat="1" applyFont="1" applyFill="1" applyBorder="1" applyAlignment="1" applyProtection="1">
      <alignment horizontal="center" vertical="center"/>
      <protection locked="0"/>
    </xf>
    <xf numFmtId="1" fontId="28" fillId="0" borderId="0" xfId="0" applyNumberFormat="1" applyFont="1" applyAlignment="1">
      <alignment horizontal="left"/>
    </xf>
    <xf numFmtId="1" fontId="0" fillId="0" borderId="46" xfId="0" applyNumberFormat="1" applyBorder="1"/>
    <xf numFmtId="1" fontId="0" fillId="0" borderId="86" xfId="0" applyNumberFormat="1" applyBorder="1" applyAlignment="1">
      <alignment horizontal="center" wrapText="1"/>
    </xf>
    <xf numFmtId="1" fontId="5" fillId="6" borderId="5" xfId="0" applyNumberFormat="1" applyFont="1" applyFill="1" applyBorder="1" applyAlignment="1" applyProtection="1">
      <alignment horizontal="center" vertical="center"/>
      <protection locked="0"/>
    </xf>
    <xf numFmtId="166" fontId="12" fillId="0" borderId="0" xfId="0" applyNumberFormat="1" applyFont="1" applyAlignment="1">
      <alignment horizontal="center"/>
    </xf>
    <xf numFmtId="166" fontId="0" fillId="0" borderId="0" xfId="0" applyNumberFormat="1"/>
    <xf numFmtId="166" fontId="0" fillId="0" borderId="53" xfId="0" applyNumberFormat="1" applyBorder="1" applyAlignment="1">
      <alignment horizontal="center"/>
    </xf>
    <xf numFmtId="166" fontId="0" fillId="0" borderId="84" xfId="0" applyNumberFormat="1" applyBorder="1" applyAlignment="1">
      <alignment horizontal="center" wrapText="1"/>
    </xf>
    <xf numFmtId="166" fontId="5" fillId="6" borderId="4" xfId="0" applyNumberFormat="1" applyFont="1" applyFill="1" applyBorder="1" applyAlignment="1" applyProtection="1">
      <alignment horizontal="center" vertical="center"/>
      <protection locked="0"/>
    </xf>
    <xf numFmtId="166" fontId="0" fillId="0" borderId="0" xfId="0" applyNumberFormat="1" applyAlignment="1">
      <alignment horizontal="right"/>
    </xf>
    <xf numFmtId="0" fontId="27" fillId="0" borderId="0" xfId="0" applyFont="1" applyAlignment="1">
      <alignment horizontal="center"/>
    </xf>
    <xf numFmtId="0" fontId="0" fillId="0" borderId="83" xfId="0" applyBorder="1" applyAlignment="1">
      <alignment horizontal="center" wrapText="1"/>
    </xf>
    <xf numFmtId="1" fontId="5" fillId="3" borderId="4" xfId="0" applyNumberFormat="1" applyFont="1" applyFill="1" applyBorder="1" applyAlignment="1" applyProtection="1">
      <alignment horizontal="center" vertical="center"/>
      <protection locked="0"/>
    </xf>
    <xf numFmtId="1" fontId="5" fillId="3" borderId="9" xfId="0" applyNumberFormat="1" applyFont="1" applyFill="1" applyBorder="1" applyAlignment="1" applyProtection="1">
      <alignment horizontal="center" vertical="center"/>
      <protection locked="0"/>
    </xf>
    <xf numFmtId="9" fontId="5" fillId="3" borderId="9" xfId="0" applyNumberFormat="1" applyFont="1" applyFill="1" applyBorder="1" applyAlignment="1" applyProtection="1">
      <alignment horizontal="center" vertical="center"/>
      <protection locked="0"/>
    </xf>
    <xf numFmtId="1" fontId="5" fillId="3" borderId="5" xfId="0" applyNumberFormat="1" applyFont="1" applyFill="1" applyBorder="1" applyAlignment="1" applyProtection="1">
      <alignment horizontal="center" vertical="center"/>
      <protection locked="0"/>
    </xf>
    <xf numFmtId="166" fontId="5" fillId="3" borderId="4" xfId="0" applyNumberFormat="1" applyFont="1" applyFill="1" applyBorder="1" applyAlignment="1" applyProtection="1">
      <alignment horizontal="center" vertical="center"/>
      <protection locked="0"/>
    </xf>
    <xf numFmtId="0" fontId="2" fillId="3" borderId="3"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5" xfId="0" applyFont="1" applyFill="1" applyBorder="1" applyAlignment="1" applyProtection="1">
      <alignment horizontal="center" wrapText="1"/>
      <protection locked="0"/>
    </xf>
    <xf numFmtId="0" fontId="10" fillId="0" borderId="0" xfId="0" applyFont="1" applyAlignment="1">
      <alignment horizontal="left" vertical="center" indent="2"/>
    </xf>
    <xf numFmtId="0" fontId="2" fillId="0" borderId="0" xfId="0" applyFont="1" applyAlignment="1">
      <alignment horizontal="center"/>
    </xf>
    <xf numFmtId="0" fontId="6" fillId="0" borderId="0" xfId="0" applyFont="1" applyAlignment="1">
      <alignment horizontal="left" vertical="center" indent="2"/>
    </xf>
    <xf numFmtId="0" fontId="0" fillId="0" borderId="2" xfId="0" applyBorder="1" applyAlignment="1">
      <alignment vertical="center"/>
    </xf>
    <xf numFmtId="0" fontId="0" fillId="0" borderId="4" xfId="0" applyBorder="1" applyAlignment="1">
      <alignment vertical="center"/>
    </xf>
    <xf numFmtId="0" fontId="0" fillId="0" borderId="4" xfId="0" applyBorder="1" applyAlignment="1">
      <alignment horizontal="left" vertical="center" wrapText="1"/>
    </xf>
    <xf numFmtId="0" fontId="2" fillId="0" borderId="0" xfId="0" applyFont="1" applyAlignment="1">
      <alignment horizontal="left" wrapText="1"/>
    </xf>
    <xf numFmtId="0" fontId="5" fillId="0" borderId="4" xfId="0" applyFont="1" applyBorder="1" applyAlignment="1">
      <alignment vertical="center"/>
    </xf>
    <xf numFmtId="0" fontId="0" fillId="0" borderId="4" xfId="0" applyBorder="1" applyAlignment="1">
      <alignment horizontal="left" vertical="center" indent="9"/>
    </xf>
    <xf numFmtId="0" fontId="2" fillId="0" borderId="5" xfId="0" applyFont="1" applyBorder="1" applyAlignment="1">
      <alignment horizontal="left"/>
    </xf>
    <xf numFmtId="0" fontId="2" fillId="0" borderId="6" xfId="0" applyFont="1" applyBorder="1" applyAlignment="1">
      <alignment vertical="center" wrapText="1"/>
    </xf>
    <xf numFmtId="0" fontId="2" fillId="0" borderId="7" xfId="0" applyFont="1" applyBorder="1" applyAlignment="1">
      <alignment horizontal="left"/>
    </xf>
    <xf numFmtId="0" fontId="13" fillId="0" borderId="0" xfId="0" applyFont="1" applyAlignment="1">
      <alignment horizontal="left"/>
    </xf>
    <xf numFmtId="0" fontId="7" fillId="0" borderId="0" xfId="0" applyFont="1" applyAlignment="1">
      <alignment horizontal="left"/>
    </xf>
    <xf numFmtId="0" fontId="15" fillId="0" borderId="0" xfId="0" applyFont="1" applyAlignment="1">
      <alignment vertical="center" wrapText="1"/>
    </xf>
    <xf numFmtId="16" fontId="2" fillId="0" borderId="0" xfId="0" applyNumberFormat="1" applyFont="1" applyAlignment="1">
      <alignment horizontal="left"/>
    </xf>
    <xf numFmtId="0" fontId="29" fillId="0" borderId="0" xfId="0" applyFont="1"/>
    <xf numFmtId="0" fontId="0" fillId="0" borderId="0" xfId="0" applyAlignment="1" applyProtection="1">
      <alignment horizontal="center"/>
      <protection locked="0"/>
    </xf>
    <xf numFmtId="168" fontId="0" fillId="3" borderId="21" xfId="0" applyNumberFormat="1" applyFill="1" applyBorder="1" applyProtection="1">
      <protection locked="0"/>
    </xf>
    <xf numFmtId="0" fontId="8" fillId="0" borderId="0" xfId="0" applyFont="1"/>
    <xf numFmtId="0" fontId="0" fillId="0" borderId="0" xfId="0" applyAlignment="1" applyProtection="1">
      <alignment wrapText="1"/>
      <protection locked="0"/>
    </xf>
    <xf numFmtId="0" fontId="0" fillId="0" borderId="9" xfId="0" applyBorder="1" applyAlignment="1">
      <alignment wrapText="1"/>
    </xf>
    <xf numFmtId="0" fontId="0" fillId="3" borderId="9" xfId="0" applyFill="1" applyBorder="1" applyAlignment="1" applyProtection="1">
      <alignment horizontal="center"/>
      <protection locked="0"/>
    </xf>
    <xf numFmtId="0" fontId="0" fillId="4" borderId="0" xfId="0" applyFill="1" applyAlignment="1">
      <alignment horizontal="center"/>
    </xf>
    <xf numFmtId="0" fontId="0" fillId="0" borderId="0" xfId="0" applyAlignment="1">
      <alignment horizontal="center"/>
    </xf>
    <xf numFmtId="0" fontId="31" fillId="0" borderId="53" xfId="0" applyFont="1" applyBorder="1" applyAlignment="1">
      <alignment horizontal="center"/>
    </xf>
    <xf numFmtId="0" fontId="0" fillId="0" borderId="76" xfId="0" applyBorder="1" applyAlignment="1">
      <alignment horizontal="center"/>
    </xf>
    <xf numFmtId="0" fontId="5" fillId="6" borderId="18"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166" fontId="1" fillId="0" borderId="0" xfId="0" applyNumberFormat="1" applyFont="1"/>
    <xf numFmtId="1" fontId="1" fillId="0" borderId="9" xfId="0" applyNumberFormat="1" applyFont="1" applyBorder="1" applyAlignment="1">
      <alignment horizontal="center"/>
    </xf>
    <xf numFmtId="166" fontId="1" fillId="0" borderId="9" xfId="0" applyNumberFormat="1" applyFont="1" applyBorder="1" applyAlignment="1">
      <alignment horizontal="center"/>
    </xf>
    <xf numFmtId="172" fontId="0" fillId="3" borderId="9" xfId="0" applyNumberFormat="1" applyFill="1" applyBorder="1" applyAlignment="1" applyProtection="1">
      <alignment horizontal="center"/>
      <protection locked="0"/>
    </xf>
    <xf numFmtId="172" fontId="1" fillId="0" borderId="0" xfId="0" applyNumberFormat="1" applyFont="1" applyAlignment="1">
      <alignment horizontal="center"/>
    </xf>
    <xf numFmtId="0" fontId="33" fillId="4" borderId="0" xfId="0" applyFont="1" applyFill="1" applyProtection="1">
      <protection locked="0"/>
    </xf>
    <xf numFmtId="0" fontId="31" fillId="0" borderId="0" xfId="0" applyFont="1"/>
    <xf numFmtId="0" fontId="15" fillId="0" borderId="0" xfId="0" applyFont="1"/>
    <xf numFmtId="0" fontId="2" fillId="0" borderId="9" xfId="0" applyFont="1" applyBorder="1" applyAlignment="1">
      <alignment vertical="center" wrapText="1"/>
    </xf>
    <xf numFmtId="0" fontId="7" fillId="0" borderId="9" xfId="0" applyFont="1" applyBorder="1" applyAlignment="1">
      <alignment horizontal="center"/>
    </xf>
    <xf numFmtId="0" fontId="2" fillId="0" borderId="9" xfId="0" applyFont="1" applyBorder="1" applyAlignment="1">
      <alignment horizontal="left"/>
    </xf>
    <xf numFmtId="0" fontId="2" fillId="0" borderId="9" xfId="0" applyFont="1" applyBorder="1" applyAlignment="1">
      <alignment horizontal="center"/>
    </xf>
    <xf numFmtId="0" fontId="2" fillId="0" borderId="9" xfId="0" applyFont="1" applyBorder="1"/>
    <xf numFmtId="0" fontId="8" fillId="0" borderId="9" xfId="0" applyFont="1" applyBorder="1" applyAlignment="1">
      <alignment vertical="center" wrapText="1"/>
    </xf>
    <xf numFmtId="0" fontId="0" fillId="3" borderId="9" xfId="0" applyFill="1" applyBorder="1" applyAlignment="1" applyProtection="1">
      <alignment horizontal="left" wrapText="1" shrinkToFit="1"/>
      <protection locked="0"/>
    </xf>
    <xf numFmtId="0" fontId="0" fillId="3" borderId="9" xfId="0" applyFill="1" applyBorder="1" applyAlignment="1" applyProtection="1">
      <alignment horizontal="left" wrapText="1"/>
      <protection locked="0"/>
    </xf>
    <xf numFmtId="0" fontId="0" fillId="0" borderId="9" xfId="0" applyBorder="1" applyAlignment="1">
      <alignment vertical="center" wrapText="1"/>
    </xf>
    <xf numFmtId="0" fontId="0" fillId="3" borderId="9" xfId="0" applyFill="1" applyBorder="1" applyAlignment="1" applyProtection="1">
      <alignment horizontal="left"/>
      <protection locked="0"/>
    </xf>
    <xf numFmtId="0" fontId="0" fillId="0" borderId="9" xfId="0" applyBorder="1" applyAlignment="1">
      <alignment horizontal="left"/>
    </xf>
    <xf numFmtId="0" fontId="0" fillId="0" borderId="9" xfId="0" applyBorder="1" applyAlignment="1">
      <alignment horizontal="center"/>
    </xf>
    <xf numFmtId="16" fontId="0" fillId="3" borderId="9" xfId="0" applyNumberFormat="1" applyFill="1" applyBorder="1" applyAlignment="1" applyProtection="1">
      <alignment horizontal="center"/>
      <protection locked="0"/>
    </xf>
    <xf numFmtId="166" fontId="0" fillId="0" borderId="9" xfId="0" applyNumberFormat="1" applyBorder="1" applyAlignment="1">
      <alignment horizontal="center"/>
    </xf>
    <xf numFmtId="167" fontId="7" fillId="0" borderId="9" xfId="0" applyNumberFormat="1" applyFont="1" applyBorder="1" applyAlignment="1">
      <alignment horizontal="center"/>
    </xf>
    <xf numFmtId="0" fontId="0" fillId="0" borderId="9" xfId="0" applyBorder="1" applyAlignment="1">
      <alignment horizontal="left" vertical="center" wrapText="1"/>
    </xf>
    <xf numFmtId="0" fontId="7" fillId="0" borderId="0" xfId="0" applyFont="1" applyAlignment="1">
      <alignment horizontal="center"/>
    </xf>
    <xf numFmtId="168" fontId="5" fillId="4" borderId="9" xfId="0" applyNumberFormat="1" applyFont="1" applyFill="1" applyBorder="1"/>
    <xf numFmtId="168" fontId="5" fillId="0" borderId="9" xfId="0" applyNumberFormat="1" applyFont="1" applyBorder="1"/>
    <xf numFmtId="168" fontId="5" fillId="4" borderId="9" xfId="0" applyNumberFormat="1" applyFont="1" applyFill="1" applyBorder="1" applyProtection="1">
      <protection locked="0"/>
    </xf>
    <xf numFmtId="168" fontId="23" fillId="4" borderId="9" xfId="0" applyNumberFormat="1" applyFont="1" applyFill="1" applyBorder="1"/>
    <xf numFmtId="0" fontId="23" fillId="4" borderId="9" xfId="0" applyFont="1" applyFill="1" applyBorder="1" applyAlignment="1">
      <alignment horizontal="left"/>
    </xf>
    <xf numFmtId="1" fontId="0" fillId="0" borderId="9" xfId="0" applyNumberFormat="1" applyBorder="1" applyAlignment="1">
      <alignment horizontal="left"/>
    </xf>
    <xf numFmtId="1" fontId="5" fillId="4" borderId="9" xfId="0" applyNumberFormat="1" applyFont="1" applyFill="1" applyBorder="1"/>
    <xf numFmtId="0" fontId="21" fillId="0" borderId="0" xfId="0" applyFont="1"/>
    <xf numFmtId="0" fontId="11" fillId="0" borderId="0" xfId="0" applyFont="1" applyAlignment="1">
      <alignment horizontal="left"/>
    </xf>
    <xf numFmtId="171" fontId="0" fillId="0" borderId="9" xfId="0" applyNumberFormat="1" applyBorder="1" applyAlignment="1">
      <alignment horizontal="center"/>
    </xf>
    <xf numFmtId="172" fontId="0" fillId="0" borderId="0" xfId="0" applyNumberFormat="1" applyAlignment="1">
      <alignment horizontal="center"/>
    </xf>
    <xf numFmtId="172" fontId="1" fillId="0" borderId="9" xfId="0" applyNumberFormat="1" applyFont="1" applyBorder="1" applyAlignment="1">
      <alignment horizontal="center"/>
    </xf>
    <xf numFmtId="173" fontId="0" fillId="0" borderId="0" xfId="0" applyNumberFormat="1" applyAlignment="1" applyProtection="1">
      <alignment horizontal="center"/>
      <protection locked="0"/>
    </xf>
    <xf numFmtId="0" fontId="15" fillId="0" borderId="0" xfId="0" applyFont="1" applyAlignment="1">
      <alignment horizontal="center" vertical="center" wrapText="1"/>
    </xf>
    <xf numFmtId="0" fontId="5" fillId="3" borderId="52" xfId="0" applyFont="1" applyFill="1" applyBorder="1" applyAlignment="1" applyProtection="1">
      <alignment horizontal="center"/>
      <protection locked="0"/>
    </xf>
    <xf numFmtId="1" fontId="0" fillId="3" borderId="9" xfId="0" applyNumberFormat="1" applyFill="1" applyBorder="1" applyAlignment="1" applyProtection="1">
      <alignment horizontal="center"/>
      <protection locked="0"/>
    </xf>
    <xf numFmtId="0" fontId="1" fillId="0" borderId="9" xfId="0" applyFont="1" applyBorder="1" applyAlignment="1">
      <alignment horizontal="center"/>
    </xf>
    <xf numFmtId="0" fontId="12" fillId="0" borderId="0" xfId="0" applyFont="1" applyAlignment="1">
      <alignment vertical="center"/>
    </xf>
    <xf numFmtId="0" fontId="12" fillId="0" borderId="0" xfId="0" applyFont="1" applyAlignment="1">
      <alignment vertical="center" wrapText="1"/>
    </xf>
    <xf numFmtId="0" fontId="12" fillId="0" borderId="0" xfId="0" applyFont="1" applyAlignment="1">
      <alignment horizontal="left"/>
    </xf>
    <xf numFmtId="0" fontId="36" fillId="0" borderId="9" xfId="0" applyFont="1" applyBorder="1" applyAlignment="1">
      <alignment vertical="center" wrapText="1"/>
    </xf>
    <xf numFmtId="0" fontId="0" fillId="0" borderId="0" xfId="0" applyAlignment="1">
      <alignment vertical="center" wrapText="1"/>
    </xf>
    <xf numFmtId="0" fontId="1" fillId="0" borderId="9" xfId="0" applyFont="1" applyBorder="1" applyAlignment="1">
      <alignment vertical="center" wrapText="1"/>
    </xf>
    <xf numFmtId="167" fontId="1" fillId="0" borderId="9" xfId="0" applyNumberFormat="1" applyFont="1" applyBorder="1" applyAlignment="1">
      <alignment horizontal="center"/>
    </xf>
    <xf numFmtId="167" fontId="7" fillId="0" borderId="0" xfId="0" applyNumberFormat="1" applyFont="1" applyAlignment="1">
      <alignment horizontal="center"/>
    </xf>
    <xf numFmtId="167" fontId="7" fillId="0" borderId="0" xfId="0" applyNumberFormat="1" applyFont="1" applyAlignment="1">
      <alignment horizontal="center" wrapText="1"/>
    </xf>
    <xf numFmtId="167" fontId="1" fillId="0" borderId="0" xfId="0" applyNumberFormat="1" applyFont="1" applyAlignment="1">
      <alignment horizontal="center"/>
    </xf>
    <xf numFmtId="171" fontId="7" fillId="0" borderId="0" xfId="0" applyNumberFormat="1" applyFont="1" applyAlignment="1">
      <alignment horizontal="center"/>
    </xf>
    <xf numFmtId="1" fontId="5" fillId="0" borderId="9" xfId="0" applyNumberFormat="1" applyFont="1" applyBorder="1" applyAlignment="1">
      <alignment horizontal="center"/>
    </xf>
    <xf numFmtId="1" fontId="5" fillId="0" borderId="26" xfId="0" applyNumberFormat="1" applyFont="1" applyBorder="1" applyAlignment="1">
      <alignment horizontal="center"/>
    </xf>
    <xf numFmtId="166" fontId="5" fillId="4" borderId="9" xfId="0" applyNumberFormat="1" applyFont="1" applyFill="1" applyBorder="1" applyAlignment="1">
      <alignment horizontal="center"/>
    </xf>
    <xf numFmtId="166" fontId="5" fillId="0" borderId="5" xfId="0" applyNumberFormat="1" applyFont="1" applyBorder="1" applyAlignment="1">
      <alignment horizontal="center"/>
    </xf>
    <xf numFmtId="2" fontId="5" fillId="0" borderId="5" xfId="0" applyNumberFormat="1" applyFont="1" applyBorder="1" applyAlignment="1">
      <alignment horizontal="center"/>
    </xf>
    <xf numFmtId="2" fontId="5" fillId="0" borderId="7" xfId="0" applyNumberFormat="1" applyFont="1" applyBorder="1" applyAlignment="1">
      <alignment horizontal="center"/>
    </xf>
    <xf numFmtId="0" fontId="20" fillId="0" borderId="2" xfId="0" applyFont="1" applyBorder="1"/>
    <xf numFmtId="0" fontId="20" fillId="0" borderId="26" xfId="0" applyFont="1" applyBorder="1" applyAlignment="1">
      <alignment horizontal="center"/>
    </xf>
    <xf numFmtId="0" fontId="37" fillId="0" borderId="0" xfId="0" applyFont="1"/>
    <xf numFmtId="0" fontId="37" fillId="0" borderId="14" xfId="0" applyFont="1" applyBorder="1"/>
    <xf numFmtId="171" fontId="5" fillId="0" borderId="43" xfId="1" applyNumberFormat="1" applyFont="1" applyFill="1" applyBorder="1" applyAlignment="1" applyProtection="1">
      <alignment horizontal="center"/>
    </xf>
    <xf numFmtId="164" fontId="5" fillId="0" borderId="43" xfId="1" applyNumberFormat="1" applyFont="1" applyFill="1" applyBorder="1" applyAlignment="1" applyProtection="1">
      <alignment horizontal="center"/>
    </xf>
    <xf numFmtId="164" fontId="5" fillId="0" borderId="43" xfId="1" applyNumberFormat="1" applyFont="1" applyFill="1" applyBorder="1" applyAlignment="1" applyProtection="1"/>
    <xf numFmtId="169" fontId="5" fillId="0" borderId="52" xfId="1" applyFont="1" applyFill="1" applyBorder="1" applyAlignment="1" applyProtection="1">
      <alignment horizontal="center"/>
    </xf>
    <xf numFmtId="0" fontId="0" fillId="3" borderId="65" xfId="0" applyFill="1" applyBorder="1" applyProtection="1">
      <protection locked="0"/>
    </xf>
    <xf numFmtId="0" fontId="0" fillId="3" borderId="66" xfId="0" applyFill="1" applyBorder="1" applyProtection="1">
      <protection locked="0"/>
    </xf>
    <xf numFmtId="0" fontId="0" fillId="3" borderId="77" xfId="0" applyFill="1" applyBorder="1" applyProtection="1">
      <protection locked="0"/>
    </xf>
    <xf numFmtId="0" fontId="0" fillId="3" borderId="68" xfId="0" applyFill="1" applyBorder="1" applyProtection="1">
      <protection locked="0"/>
    </xf>
    <xf numFmtId="0" fontId="0" fillId="3" borderId="69" xfId="0" applyFill="1" applyBorder="1" applyProtection="1">
      <protection locked="0"/>
    </xf>
    <xf numFmtId="0" fontId="0" fillId="3" borderId="70" xfId="0" applyFill="1" applyBorder="1" applyProtection="1">
      <protection locked="0"/>
    </xf>
    <xf numFmtId="0" fontId="0" fillId="3" borderId="71" xfId="0" applyFill="1" applyBorder="1" applyProtection="1">
      <protection locked="0"/>
    </xf>
    <xf numFmtId="0" fontId="0" fillId="3" borderId="72" xfId="0" applyFill="1" applyBorder="1" applyProtection="1">
      <protection locked="0"/>
    </xf>
    <xf numFmtId="44" fontId="5" fillId="3" borderId="42" xfId="0" applyNumberFormat="1" applyFont="1" applyFill="1" applyBorder="1" applyAlignment="1" applyProtection="1">
      <alignment horizontal="right"/>
      <protection locked="0"/>
    </xf>
    <xf numFmtId="0" fontId="20" fillId="0" borderId="15" xfId="0" applyFont="1" applyBorder="1" applyAlignment="1">
      <alignment horizontal="center"/>
    </xf>
    <xf numFmtId="0" fontId="20" fillId="0" borderId="6" xfId="0" applyFont="1" applyBorder="1"/>
    <xf numFmtId="0" fontId="19" fillId="0" borderId="0" xfId="0" applyFont="1"/>
    <xf numFmtId="44" fontId="19" fillId="0" borderId="0" xfId="0" applyNumberFormat="1" applyFont="1" applyAlignment="1">
      <alignment horizontal="right"/>
    </xf>
    <xf numFmtId="0" fontId="5" fillId="0" borderId="0" xfId="0" applyFont="1" applyAlignment="1">
      <alignment horizontal="center"/>
    </xf>
    <xf numFmtId="168" fontId="23" fillId="0" borderId="0" xfId="0" applyNumberFormat="1" applyFont="1" applyAlignment="1">
      <alignment horizontal="center"/>
    </xf>
    <xf numFmtId="0" fontId="20" fillId="0" borderId="0" xfId="0" applyFont="1"/>
    <xf numFmtId="0" fontId="20" fillId="0" borderId="0" xfId="0" applyFont="1" applyAlignment="1">
      <alignment horizontal="center"/>
    </xf>
    <xf numFmtId="1" fontId="5" fillId="0" borderId="0" xfId="0" applyNumberFormat="1" applyFont="1" applyAlignment="1">
      <alignment horizontal="center"/>
    </xf>
    <xf numFmtId="2" fontId="5" fillId="0" borderId="0" xfId="0" applyNumberFormat="1" applyFont="1" applyAlignment="1">
      <alignment horizontal="center"/>
    </xf>
    <xf numFmtId="1" fontId="5" fillId="0" borderId="0" xfId="0" applyNumberFormat="1" applyFont="1"/>
    <xf numFmtId="0" fontId="0" fillId="3" borderId="0" xfId="0" applyFill="1" applyProtection="1">
      <protection locked="0"/>
    </xf>
    <xf numFmtId="168" fontId="5" fillId="4" borderId="5" xfId="0" applyNumberFormat="1" applyFont="1" applyFill="1" applyBorder="1"/>
    <xf numFmtId="168" fontId="23" fillId="4" borderId="17" xfId="0" applyNumberFormat="1" applyFont="1" applyFill="1" applyBorder="1"/>
    <xf numFmtId="168" fontId="23" fillId="4" borderId="7" xfId="0" applyNumberFormat="1" applyFont="1" applyFill="1" applyBorder="1"/>
    <xf numFmtId="168" fontId="23" fillId="4" borderId="27" xfId="0" applyNumberFormat="1" applyFont="1" applyFill="1" applyBorder="1"/>
    <xf numFmtId="0" fontId="0" fillId="0" borderId="74" xfId="0" applyBorder="1"/>
    <xf numFmtId="0" fontId="0" fillId="3" borderId="31" xfId="0" applyFill="1" applyBorder="1" applyProtection="1">
      <protection locked="0"/>
    </xf>
    <xf numFmtId="0" fontId="0" fillId="3" borderId="75" xfId="0" applyFill="1" applyBorder="1" applyProtection="1">
      <protection locked="0"/>
    </xf>
    <xf numFmtId="0" fontId="21" fillId="4" borderId="11" xfId="0" applyFont="1" applyFill="1" applyBorder="1"/>
    <xf numFmtId="0" fontId="5" fillId="4" borderId="11" xfId="0" applyFont="1" applyFill="1" applyBorder="1"/>
    <xf numFmtId="0" fontId="5" fillId="3" borderId="29" xfId="0" applyFont="1" applyFill="1" applyBorder="1" applyProtection="1">
      <protection locked="0"/>
    </xf>
    <xf numFmtId="0" fontId="5" fillId="4" borderId="31" xfId="0" applyFont="1" applyFill="1" applyBorder="1"/>
    <xf numFmtId="0" fontId="5" fillId="4" borderId="63" xfId="0" applyFont="1" applyFill="1" applyBorder="1"/>
    <xf numFmtId="0" fontId="20" fillId="0" borderId="95" xfId="0" applyFont="1" applyBorder="1"/>
    <xf numFmtId="0" fontId="0" fillId="0" borderId="96" xfId="0" applyBorder="1"/>
    <xf numFmtId="0" fontId="0" fillId="0" borderId="79" xfId="0" applyBorder="1"/>
    <xf numFmtId="0" fontId="0" fillId="3" borderId="79" xfId="0" applyFill="1" applyBorder="1" applyProtection="1">
      <protection locked="0"/>
    </xf>
    <xf numFmtId="0" fontId="0" fillId="3" borderId="97" xfId="0" applyFill="1" applyBorder="1" applyProtection="1">
      <protection locked="0"/>
    </xf>
    <xf numFmtId="0" fontId="21" fillId="4" borderId="95" xfId="0" applyFont="1" applyFill="1" applyBorder="1"/>
    <xf numFmtId="0" fontId="22" fillId="4" borderId="95" xfId="0" applyFont="1" applyFill="1" applyBorder="1"/>
    <xf numFmtId="0" fontId="5" fillId="4" borderId="96" xfId="0" applyFont="1" applyFill="1" applyBorder="1" applyProtection="1">
      <protection locked="0"/>
    </xf>
    <xf numFmtId="0" fontId="5" fillId="4" borderId="79" xfId="0" applyFont="1" applyFill="1" applyBorder="1" applyProtection="1">
      <protection locked="0"/>
    </xf>
    <xf numFmtId="0" fontId="23" fillId="4" borderId="79" xfId="0" applyFont="1" applyFill="1" applyBorder="1"/>
    <xf numFmtId="0" fontId="23" fillId="4" borderId="98" xfId="0" applyFont="1" applyFill="1" applyBorder="1"/>
    <xf numFmtId="0" fontId="16" fillId="4" borderId="0" xfId="0" applyFont="1" applyFill="1" applyProtection="1">
      <protection locked="0"/>
    </xf>
    <xf numFmtId="1" fontId="0" fillId="0" borderId="9" xfId="0" applyNumberFormat="1" applyBorder="1" applyAlignment="1">
      <alignment horizontal="center" vertical="center"/>
    </xf>
    <xf numFmtId="171" fontId="0" fillId="3" borderId="9" xfId="0" applyNumberFormat="1" applyFill="1" applyBorder="1" applyAlignment="1" applyProtection="1">
      <alignment horizontal="center"/>
      <protection locked="0"/>
    </xf>
    <xf numFmtId="0" fontId="38" fillId="0" borderId="9" xfId="0" applyFont="1" applyBorder="1" applyAlignment="1">
      <alignment horizontal="center"/>
    </xf>
    <xf numFmtId="0" fontId="39" fillId="0" borderId="0" xfId="0" applyFont="1"/>
    <xf numFmtId="0" fontId="28" fillId="0" borderId="0" xfId="0" applyFont="1" applyAlignment="1">
      <alignment horizontal="center" wrapText="1"/>
    </xf>
    <xf numFmtId="0" fontId="32" fillId="0" borderId="0" xfId="0" applyFont="1" applyAlignment="1">
      <alignment horizontal="right"/>
    </xf>
    <xf numFmtId="0" fontId="0" fillId="0" borderId="0" xfId="0" applyAlignment="1">
      <alignment vertical="top" wrapText="1"/>
    </xf>
    <xf numFmtId="172" fontId="0" fillId="0" borderId="9" xfId="0" applyNumberFormat="1" applyBorder="1" applyAlignment="1">
      <alignment horizontal="center" wrapText="1"/>
    </xf>
    <xf numFmtId="0" fontId="0" fillId="0" borderId="9" xfId="0" applyBorder="1" applyAlignment="1">
      <alignment horizontal="center" vertical="top" wrapText="1"/>
    </xf>
    <xf numFmtId="9" fontId="0" fillId="0" borderId="0" xfId="0" applyNumberFormat="1" applyAlignment="1">
      <alignment horizontal="right"/>
    </xf>
    <xf numFmtId="0" fontId="0" fillId="0" borderId="9" xfId="0" applyBorder="1" applyAlignment="1">
      <alignment horizontal="center" vertical="top"/>
    </xf>
    <xf numFmtId="0" fontId="35" fillId="0" borderId="0" xfId="0" applyFont="1"/>
    <xf numFmtId="0" fontId="0" fillId="3" borderId="9" xfId="0" applyFill="1" applyBorder="1" applyAlignment="1" applyProtection="1">
      <alignment horizontal="left" vertical="top" wrapText="1"/>
      <protection locked="0"/>
    </xf>
    <xf numFmtId="0" fontId="0" fillId="3" borderId="0" xfId="0" applyFill="1" applyAlignment="1" applyProtection="1">
      <alignment horizontal="center"/>
      <protection locked="0"/>
    </xf>
    <xf numFmtId="0" fontId="0" fillId="0" borderId="0" xfId="0" applyProtection="1">
      <protection locked="0"/>
    </xf>
    <xf numFmtId="14" fontId="0" fillId="3" borderId="9" xfId="0" applyNumberFormat="1" applyFill="1" applyBorder="1" applyAlignment="1" applyProtection="1">
      <alignment horizontal="center"/>
      <protection locked="0"/>
    </xf>
    <xf numFmtId="0" fontId="0" fillId="0" borderId="9" xfId="0" applyBorder="1" applyAlignment="1">
      <alignment horizontal="center"/>
    </xf>
    <xf numFmtId="0" fontId="0" fillId="0" borderId="9" xfId="0" applyBorder="1" applyAlignment="1">
      <alignment horizontal="left" wrapText="1"/>
    </xf>
    <xf numFmtId="0" fontId="0" fillId="0" borderId="9" xfId="0" applyBorder="1" applyAlignment="1">
      <alignment vertical="top" wrapText="1"/>
    </xf>
    <xf numFmtId="0" fontId="41" fillId="0" borderId="9" xfId="0" applyFont="1" applyBorder="1" applyAlignment="1">
      <alignment horizontal="left" vertical="top" wrapText="1"/>
    </xf>
    <xf numFmtId="0" fontId="0" fillId="0" borderId="9" xfId="0" applyBorder="1" applyAlignment="1">
      <alignment horizontal="left" vertical="top" wrapText="1"/>
    </xf>
    <xf numFmtId="0" fontId="18"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wrapText="1"/>
    </xf>
    <xf numFmtId="0" fontId="28" fillId="0" borderId="0" xfId="0" applyFont="1" applyAlignment="1">
      <alignment horizontal="center" wrapText="1"/>
    </xf>
    <xf numFmtId="174" fontId="0" fillId="3" borderId="91" xfId="0" applyNumberFormat="1" applyFill="1" applyBorder="1" applyAlignment="1" applyProtection="1">
      <alignment horizontal="left"/>
      <protection locked="0"/>
    </xf>
    <xf numFmtId="174" fontId="0" fillId="3" borderId="92" xfId="0" applyNumberFormat="1" applyFill="1" applyBorder="1" applyAlignment="1" applyProtection="1">
      <alignment horizontal="left"/>
      <protection locked="0"/>
    </xf>
    <xf numFmtId="174" fontId="0" fillId="3" borderId="93" xfId="0" applyNumberFormat="1" applyFill="1" applyBorder="1" applyAlignment="1" applyProtection="1">
      <alignment horizontal="left"/>
      <protection locked="0"/>
    </xf>
    <xf numFmtId="0" fontId="0" fillId="3" borderId="91" xfId="0" applyFill="1" applyBorder="1" applyAlignment="1" applyProtection="1">
      <alignment horizontal="left"/>
      <protection locked="0"/>
    </xf>
    <xf numFmtId="0" fontId="0" fillId="3" borderId="92" xfId="0" applyFill="1" applyBorder="1" applyAlignment="1" applyProtection="1">
      <alignment horizontal="left"/>
      <protection locked="0"/>
    </xf>
    <xf numFmtId="0" fontId="0" fillId="3" borderId="93" xfId="0" applyFill="1" applyBorder="1" applyAlignment="1" applyProtection="1">
      <alignment horizontal="left"/>
      <protection locked="0"/>
    </xf>
    <xf numFmtId="0" fontId="40" fillId="3" borderId="91" xfId="0" applyFont="1" applyFill="1" applyBorder="1" applyAlignment="1" applyProtection="1">
      <alignment horizontal="left"/>
      <protection locked="0"/>
    </xf>
    <xf numFmtId="0" fontId="40" fillId="3" borderId="92" xfId="0" applyFont="1" applyFill="1" applyBorder="1" applyAlignment="1" applyProtection="1">
      <alignment horizontal="left"/>
      <protection locked="0"/>
    </xf>
    <xf numFmtId="0" fontId="40" fillId="3" borderId="93" xfId="0" applyFont="1" applyFill="1" applyBorder="1" applyAlignment="1" applyProtection="1">
      <alignment horizontal="left"/>
      <protection locked="0"/>
    </xf>
    <xf numFmtId="0" fontId="2" fillId="3" borderId="91" xfId="0" applyFont="1" applyFill="1" applyBorder="1" applyAlignment="1" applyProtection="1">
      <alignment horizontal="left" vertical="top" wrapText="1"/>
      <protection locked="0"/>
    </xf>
    <xf numFmtId="0" fontId="2" fillId="3" borderId="92" xfId="0" applyFont="1" applyFill="1" applyBorder="1" applyAlignment="1" applyProtection="1">
      <alignment horizontal="left" vertical="top" wrapText="1"/>
      <protection locked="0"/>
    </xf>
    <xf numFmtId="0" fontId="2" fillId="3" borderId="93" xfId="0" applyFont="1" applyFill="1" applyBorder="1" applyAlignment="1" applyProtection="1">
      <alignment horizontal="left" vertical="top" wrapText="1"/>
      <protection locked="0"/>
    </xf>
    <xf numFmtId="0" fontId="32" fillId="0" borderId="0" xfId="0" applyFont="1" applyAlignment="1">
      <alignment horizontal="left" vertical="top" wrapText="1"/>
    </xf>
    <xf numFmtId="0" fontId="0" fillId="3" borderId="87" xfId="0" applyFill="1" applyBorder="1" applyAlignment="1" applyProtection="1">
      <alignment horizontal="left" vertical="top" wrapText="1"/>
      <protection locked="0"/>
    </xf>
    <xf numFmtId="0" fontId="0" fillId="3" borderId="88" xfId="0" applyFill="1" applyBorder="1" applyAlignment="1" applyProtection="1">
      <alignment horizontal="left" vertical="top" wrapText="1"/>
      <protection locked="0"/>
    </xf>
    <xf numFmtId="0" fontId="0" fillId="3" borderId="89" xfId="0" applyFill="1" applyBorder="1" applyAlignment="1" applyProtection="1">
      <alignment horizontal="left" vertical="top" wrapText="1"/>
      <protection locked="0"/>
    </xf>
    <xf numFmtId="0" fontId="12" fillId="0" borderId="0" xfId="0" applyFont="1" applyAlignment="1">
      <alignment horizontal="left" vertical="center" wrapText="1"/>
    </xf>
    <xf numFmtId="0" fontId="32" fillId="0" borderId="0" xfId="0" applyFont="1" applyAlignment="1">
      <alignment horizontal="left" vertical="center" wrapText="1"/>
    </xf>
    <xf numFmtId="0" fontId="0" fillId="0" borderId="9" xfId="0"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vertical="center" wrapText="1"/>
    </xf>
    <xf numFmtId="0" fontId="15" fillId="0" borderId="58" xfId="0" applyFont="1" applyBorder="1" applyAlignment="1">
      <alignment horizontal="left" vertical="center" wrapText="1"/>
    </xf>
    <xf numFmtId="0" fontId="15" fillId="0" borderId="0" xfId="0" applyFont="1" applyAlignment="1">
      <alignment horizontal="left" vertical="center" wrapText="1"/>
    </xf>
    <xf numFmtId="0" fontId="0" fillId="0" borderId="9" xfId="0" applyBorder="1" applyAlignment="1">
      <alignment horizontal="center"/>
    </xf>
    <xf numFmtId="0" fontId="14" fillId="0" borderId="0" xfId="0" applyFont="1" applyAlignment="1"/>
    <xf numFmtId="0" fontId="1" fillId="0" borderId="0" xfId="0" applyFont="1" applyAlignment="1">
      <alignment horizontal="left" vertical="top"/>
    </xf>
    <xf numFmtId="0" fontId="0" fillId="0" borderId="9" xfId="0" applyBorder="1" applyAlignment="1">
      <alignment horizontal="right" vertical="center"/>
    </xf>
    <xf numFmtId="0" fontId="0" fillId="0" borderId="9" xfId="0" applyBorder="1" applyAlignment="1">
      <alignment horizontal="right"/>
    </xf>
    <xf numFmtId="0" fontId="0" fillId="0" borderId="9" xfId="0" applyBorder="1" applyAlignment="1"/>
    <xf numFmtId="0" fontId="7" fillId="0" borderId="0" xfId="0" applyFont="1" applyAlignment="1">
      <alignment horizontal="center" wrapText="1"/>
    </xf>
    <xf numFmtId="0" fontId="7" fillId="0" borderId="0" xfId="0" applyFont="1" applyAlignment="1">
      <alignment horizontal="center"/>
    </xf>
    <xf numFmtId="0" fontId="0" fillId="3" borderId="9" xfId="0" applyFill="1" applyBorder="1" applyAlignment="1" applyProtection="1">
      <alignment horizontal="left" wrapText="1"/>
      <protection locked="0"/>
    </xf>
    <xf numFmtId="0" fontId="5" fillId="3" borderId="55" xfId="0" applyFont="1" applyFill="1" applyBorder="1" applyAlignment="1" applyProtection="1">
      <alignment horizontal="center"/>
      <protection locked="0"/>
    </xf>
    <xf numFmtId="0" fontId="5" fillId="3" borderId="51" xfId="0" applyFont="1" applyFill="1" applyBorder="1" applyAlignment="1" applyProtection="1">
      <alignment horizontal="center"/>
      <protection locked="0"/>
    </xf>
    <xf numFmtId="0" fontId="5" fillId="3" borderId="31" xfId="0" applyFont="1" applyFill="1" applyBorder="1" applyAlignment="1" applyProtection="1">
      <alignment horizontal="center"/>
      <protection locked="0"/>
    </xf>
    <xf numFmtId="0" fontId="5" fillId="3" borderId="59" xfId="0" applyFont="1" applyFill="1" applyBorder="1" applyAlignment="1" applyProtection="1">
      <alignment horizontal="center"/>
      <protection locked="0"/>
    </xf>
    <xf numFmtId="0" fontId="5" fillId="3" borderId="52" xfId="0" applyFont="1" applyFill="1" applyBorder="1" applyAlignment="1" applyProtection="1">
      <alignment horizontal="center"/>
      <protection locked="0"/>
    </xf>
    <xf numFmtId="0" fontId="5" fillId="3" borderId="63" xfId="0" applyFont="1" applyFill="1" applyBorder="1" applyAlignment="1" applyProtection="1">
      <alignment horizontal="center"/>
      <protection locked="0"/>
    </xf>
    <xf numFmtId="0" fontId="5" fillId="3" borderId="50" xfId="0" applyFont="1" applyFill="1" applyBorder="1" applyAlignment="1" applyProtection="1">
      <alignment horizontal="center"/>
      <protection locked="0"/>
    </xf>
    <xf numFmtId="0" fontId="5" fillId="3" borderId="36" xfId="0" applyFont="1" applyFill="1" applyBorder="1" applyAlignment="1" applyProtection="1">
      <alignment horizontal="center"/>
      <protection locked="0"/>
    </xf>
    <xf numFmtId="0" fontId="5" fillId="3" borderId="57" xfId="0" applyFont="1" applyFill="1" applyBorder="1" applyAlignment="1" applyProtection="1">
      <alignment horizontal="center"/>
      <protection locked="0"/>
    </xf>
    <xf numFmtId="0" fontId="5" fillId="3" borderId="58" xfId="0" applyFont="1" applyFill="1" applyBorder="1" applyAlignment="1" applyProtection="1">
      <alignment horizontal="center"/>
      <protection locked="0"/>
    </xf>
    <xf numFmtId="0" fontId="5" fillId="3" borderId="75" xfId="0" applyFont="1" applyFill="1" applyBorder="1" applyAlignment="1" applyProtection="1">
      <alignment horizontal="center"/>
      <protection locked="0"/>
    </xf>
    <xf numFmtId="0" fontId="5" fillId="3" borderId="45" xfId="0" applyFont="1" applyFill="1" applyBorder="1" applyAlignment="1" applyProtection="1">
      <alignment horizontal="center"/>
      <protection locked="0"/>
    </xf>
    <xf numFmtId="0" fontId="5" fillId="3" borderId="46" xfId="0" applyFont="1" applyFill="1" applyBorder="1" applyAlignment="1" applyProtection="1">
      <alignment horizontal="center"/>
      <protection locked="0"/>
    </xf>
    <xf numFmtId="0" fontId="26" fillId="5" borderId="10" xfId="0" applyFont="1" applyFill="1" applyBorder="1" applyAlignment="1">
      <alignment horizontal="center"/>
    </xf>
    <xf numFmtId="0" fontId="26" fillId="5" borderId="44" xfId="0" applyFont="1" applyFill="1" applyBorder="1" applyAlignment="1">
      <alignment horizontal="center"/>
    </xf>
    <xf numFmtId="0" fontId="26" fillId="5" borderId="28" xfId="0" applyFont="1" applyFill="1" applyBorder="1" applyAlignment="1">
      <alignment horizontal="center"/>
    </xf>
    <xf numFmtId="0" fontId="19" fillId="4" borderId="35" xfId="0" applyFont="1" applyFill="1" applyBorder="1" applyAlignment="1">
      <alignment horizontal="left"/>
    </xf>
    <xf numFmtId="0" fontId="19" fillId="4" borderId="50" xfId="0" applyFont="1" applyFill="1" applyBorder="1" applyAlignment="1">
      <alignment horizontal="left"/>
    </xf>
    <xf numFmtId="0" fontId="5" fillId="3" borderId="50" xfId="0" applyFont="1" applyFill="1" applyBorder="1" applyAlignment="1" applyProtection="1">
      <alignment horizontal="left"/>
      <protection locked="0"/>
    </xf>
    <xf numFmtId="0" fontId="5" fillId="3" borderId="36" xfId="0" applyFont="1" applyFill="1" applyBorder="1" applyAlignment="1" applyProtection="1">
      <alignment horizontal="left"/>
      <protection locked="0"/>
    </xf>
    <xf numFmtId="0" fontId="5" fillId="3" borderId="74" xfId="0" applyFont="1" applyFill="1" applyBorder="1" applyAlignment="1" applyProtection="1">
      <alignment horizontal="left"/>
      <protection locked="0"/>
    </xf>
    <xf numFmtId="0" fontId="5" fillId="0" borderId="18" xfId="0" applyFont="1" applyBorder="1" applyAlignment="1">
      <alignment horizontal="center"/>
    </xf>
    <xf numFmtId="0" fontId="5" fillId="0" borderId="51" xfId="0" applyFont="1" applyBorder="1" applyAlignment="1">
      <alignment horizontal="center"/>
    </xf>
    <xf numFmtId="0" fontId="5" fillId="4" borderId="50" xfId="0" applyFont="1" applyFill="1" applyBorder="1" applyAlignment="1">
      <alignment horizontal="center"/>
    </xf>
    <xf numFmtId="0" fontId="19" fillId="0" borderId="53" xfId="0" applyFont="1" applyBorder="1" applyAlignment="1">
      <alignment horizontal="left"/>
    </xf>
    <xf numFmtId="0" fontId="19" fillId="0" borderId="45" xfId="0" applyFont="1" applyBorder="1" applyAlignment="1">
      <alignment horizontal="left"/>
    </xf>
    <xf numFmtId="0" fontId="19" fillId="0" borderId="50" xfId="0" applyFont="1" applyBorder="1" applyAlignment="1">
      <alignment horizontal="left"/>
    </xf>
    <xf numFmtId="0" fontId="5" fillId="0" borderId="35" xfId="0" applyFont="1" applyBorder="1" applyAlignment="1">
      <alignment horizontal="center"/>
    </xf>
    <xf numFmtId="0" fontId="5" fillId="0" borderId="50" xfId="0" applyFont="1" applyBorder="1" applyAlignment="1">
      <alignment horizontal="center"/>
    </xf>
    <xf numFmtId="0" fontId="19" fillId="0" borderId="35" xfId="0" applyFont="1" applyBorder="1" applyAlignment="1">
      <alignment horizontal="left"/>
    </xf>
    <xf numFmtId="0" fontId="0" fillId="3" borderId="99" xfId="0" applyFill="1" applyBorder="1" applyAlignment="1" applyProtection="1">
      <alignment vertical="top" wrapText="1"/>
      <protection locked="0"/>
    </xf>
    <xf numFmtId="0" fontId="0" fillId="3" borderId="100" xfId="0" applyFill="1" applyBorder="1" applyAlignment="1" applyProtection="1">
      <alignment vertical="top" wrapText="1"/>
      <protection locked="0"/>
    </xf>
    <xf numFmtId="0" fontId="0" fillId="3" borderId="101" xfId="0" applyFill="1" applyBorder="1" applyAlignment="1" applyProtection="1">
      <alignment vertical="top" wrapText="1"/>
      <protection locked="0"/>
    </xf>
    <xf numFmtId="0" fontId="0" fillId="3" borderId="90" xfId="0" applyFill="1" applyBorder="1" applyAlignment="1" applyProtection="1">
      <alignment vertical="top" wrapText="1"/>
      <protection locked="0"/>
    </xf>
    <xf numFmtId="0" fontId="0" fillId="3" borderId="0" xfId="0" applyFill="1" applyAlignment="1" applyProtection="1">
      <alignment vertical="top" wrapText="1"/>
      <protection locked="0"/>
    </xf>
    <xf numFmtId="0" fontId="0" fillId="3" borderId="102" xfId="0" applyFill="1" applyBorder="1" applyAlignment="1" applyProtection="1">
      <alignment vertical="top" wrapText="1"/>
      <protection locked="0"/>
    </xf>
    <xf numFmtId="0" fontId="0" fillId="3" borderId="103" xfId="0" applyFill="1" applyBorder="1" applyAlignment="1" applyProtection="1">
      <alignment vertical="top" wrapText="1"/>
      <protection locked="0"/>
    </xf>
    <xf numFmtId="0" fontId="0" fillId="3" borderId="104" xfId="0" applyFill="1" applyBorder="1" applyAlignment="1" applyProtection="1">
      <alignment vertical="top" wrapText="1"/>
      <protection locked="0"/>
    </xf>
    <xf numFmtId="0" fontId="0" fillId="3" borderId="105" xfId="0" applyFill="1" applyBorder="1" applyAlignment="1" applyProtection="1">
      <alignment vertical="top" wrapText="1"/>
      <protection locked="0"/>
    </xf>
    <xf numFmtId="0" fontId="21" fillId="0" borderId="0" xfId="0" applyFont="1" applyAlignment="1">
      <alignment horizontal="left"/>
    </xf>
    <xf numFmtId="0" fontId="0" fillId="3" borderId="9" xfId="0" applyFill="1" applyBorder="1" applyAlignment="1" applyProtection="1">
      <alignment horizontal="center" vertical="top" wrapText="1"/>
      <protection locked="0"/>
    </xf>
    <xf numFmtId="1" fontId="0" fillId="3" borderId="9" xfId="0" applyNumberFormat="1" applyFill="1" applyBorder="1" applyAlignment="1" applyProtection="1">
      <alignment horizontal="left"/>
      <protection locked="0"/>
    </xf>
    <xf numFmtId="0" fontId="23" fillId="4" borderId="55" xfId="0" applyFont="1" applyFill="1" applyBorder="1" applyAlignment="1">
      <alignment horizontal="left"/>
    </xf>
    <xf numFmtId="0" fontId="23" fillId="4" borderId="31" xfId="0" applyFont="1" applyFill="1" applyBorder="1" applyAlignment="1">
      <alignment horizontal="left"/>
    </xf>
    <xf numFmtId="0" fontId="34" fillId="4" borderId="9" xfId="0" applyFont="1" applyFill="1" applyBorder="1" applyAlignment="1">
      <alignment horizontal="center"/>
    </xf>
    <xf numFmtId="0" fontId="5" fillId="4" borderId="9" xfId="0" applyFont="1" applyFill="1" applyBorder="1" applyAlignment="1" applyProtection="1">
      <alignment horizontal="left"/>
      <protection locked="0"/>
    </xf>
    <xf numFmtId="0" fontId="23" fillId="4" borderId="9" xfId="0" applyFont="1" applyFill="1" applyBorder="1" applyAlignment="1">
      <alignment horizontal="left"/>
    </xf>
    <xf numFmtId="0" fontId="5" fillId="4" borderId="55" xfId="0" applyFont="1" applyFill="1" applyBorder="1" applyAlignment="1" applyProtection="1">
      <alignment horizontal="left"/>
      <protection locked="0"/>
    </xf>
    <xf numFmtId="0" fontId="5" fillId="4" borderId="31" xfId="0" applyFont="1" applyFill="1" applyBorder="1" applyAlignment="1" applyProtection="1">
      <alignment horizontal="left"/>
      <protection locked="0"/>
    </xf>
    <xf numFmtId="0" fontId="30" fillId="0" borderId="0" xfId="0" applyFont="1" applyAlignment="1">
      <alignment horizontal="left"/>
    </xf>
    <xf numFmtId="0" fontId="8" fillId="0" borderId="0" xfId="0" applyFont="1" applyAlignment="1">
      <alignment horizontal="left"/>
    </xf>
    <xf numFmtId="1" fontId="28" fillId="0" borderId="0" xfId="0" applyNumberFormat="1" applyFont="1" applyAlignment="1">
      <alignment horizontal="center"/>
    </xf>
    <xf numFmtId="1" fontId="0" fillId="3" borderId="9" xfId="0" applyNumberFormat="1" applyFill="1" applyBorder="1" applyAlignment="1" applyProtection="1">
      <alignment horizontal="center"/>
      <protection locked="0"/>
    </xf>
    <xf numFmtId="1" fontId="1" fillId="0" borderId="9" xfId="0" applyNumberFormat="1" applyFont="1" applyBorder="1" applyAlignment="1">
      <alignment horizontal="center"/>
    </xf>
    <xf numFmtId="0" fontId="1" fillId="0" borderId="9" xfId="0" applyFont="1" applyBorder="1" applyAlignment="1">
      <alignment horizontal="center"/>
    </xf>
    <xf numFmtId="0" fontId="12" fillId="0" borderId="0" xfId="0" applyFont="1" applyAlignment="1">
      <alignment horizontal="center"/>
    </xf>
    <xf numFmtId="0" fontId="11" fillId="0" borderId="9" xfId="0" applyFont="1" applyBorder="1" applyAlignment="1">
      <alignment horizontal="left"/>
    </xf>
    <xf numFmtId="0" fontId="0" fillId="0" borderId="9" xfId="0" applyBorder="1" applyAlignment="1">
      <alignment horizontal="left"/>
    </xf>
    <xf numFmtId="0" fontId="16" fillId="0" borderId="0" xfId="0" applyFont="1" applyFill="1"/>
    <xf numFmtId="0" fontId="17" fillId="0" borderId="0" xfId="0" applyFont="1" applyFill="1"/>
    <xf numFmtId="0" fontId="7" fillId="7" borderId="0" xfId="0" applyFont="1" applyFill="1" applyAlignment="1">
      <alignment horizontal="left"/>
    </xf>
    <xf numFmtId="0" fontId="19" fillId="7" borderId="94" xfId="0" applyFont="1" applyFill="1" applyBorder="1" applyAlignment="1">
      <alignment horizontal="left"/>
    </xf>
    <xf numFmtId="0" fontId="7" fillId="7" borderId="0" xfId="0" applyFont="1" applyFill="1"/>
    <xf numFmtId="1" fontId="7" fillId="7" borderId="44" xfId="0" applyNumberFormat="1" applyFont="1" applyFill="1" applyBorder="1" applyAlignment="1">
      <alignment horizontal="center"/>
    </xf>
    <xf numFmtId="0" fontId="7" fillId="7" borderId="44" xfId="0" applyFont="1" applyFill="1" applyBorder="1" applyAlignment="1">
      <alignment horizontal="center"/>
    </xf>
    <xf numFmtId="166" fontId="7" fillId="7" borderId="45" xfId="0" applyNumberFormat="1" applyFont="1" applyFill="1" applyBorder="1"/>
    <xf numFmtId="44" fontId="5" fillId="3" borderId="9" xfId="2" applyFont="1" applyFill="1" applyBorder="1" applyAlignment="1" applyProtection="1">
      <alignment horizontal="center"/>
      <protection locked="0"/>
    </xf>
    <xf numFmtId="44" fontId="0" fillId="3" borderId="9" xfId="2" applyFont="1" applyFill="1" applyBorder="1" applyAlignment="1" applyProtection="1">
      <alignment horizontal="center"/>
      <protection locked="0"/>
    </xf>
    <xf numFmtId="1" fontId="44" fillId="4" borderId="0" xfId="0" applyNumberFormat="1" applyFont="1" applyFill="1" applyAlignment="1">
      <alignment horizontal="center"/>
    </xf>
    <xf numFmtId="44" fontId="5" fillId="3" borderId="20" xfId="2" applyFont="1" applyFill="1" applyBorder="1" applyAlignment="1" applyProtection="1">
      <alignment horizontal="center"/>
      <protection locked="0"/>
    </xf>
    <xf numFmtId="44" fontId="5" fillId="0" borderId="5" xfId="2" applyFont="1" applyBorder="1" applyAlignment="1" applyProtection="1">
      <alignment horizontal="center"/>
    </xf>
    <xf numFmtId="44" fontId="5" fillId="0" borderId="7" xfId="2" applyFont="1" applyBorder="1" applyAlignment="1" applyProtection="1">
      <alignment horizontal="center"/>
    </xf>
    <xf numFmtId="44" fontId="5" fillId="0" borderId="5" xfId="2" applyFont="1" applyBorder="1" applyAlignment="1">
      <alignment horizontal="center"/>
    </xf>
    <xf numFmtId="44" fontId="5" fillId="0" borderId="59" xfId="2" applyFont="1" applyBorder="1" applyAlignment="1">
      <alignment horizontal="center"/>
    </xf>
    <xf numFmtId="44" fontId="5" fillId="0" borderId="46" xfId="2" applyFont="1" applyBorder="1" applyAlignment="1">
      <alignment horizontal="center"/>
    </xf>
    <xf numFmtId="44" fontId="5" fillId="3" borderId="26" xfId="2" applyFont="1" applyFill="1" applyBorder="1" applyAlignment="1" applyProtection="1">
      <alignment horizontal="center"/>
      <protection locked="0"/>
    </xf>
    <xf numFmtId="44" fontId="5" fillId="3" borderId="52" xfId="2" applyFont="1" applyFill="1" applyBorder="1" applyAlignment="1" applyProtection="1">
      <alignment horizontal="center"/>
      <protection locked="0"/>
    </xf>
    <xf numFmtId="170" fontId="5" fillId="0" borderId="0" xfId="0" applyNumberFormat="1" applyFont="1"/>
    <xf numFmtId="44" fontId="5" fillId="4" borderId="5" xfId="2" applyFont="1" applyFill="1" applyBorder="1" applyAlignment="1" applyProtection="1">
      <alignment horizontal="center"/>
    </xf>
    <xf numFmtId="44" fontId="5" fillId="0" borderId="43" xfId="2" applyFont="1" applyBorder="1" applyAlignment="1" applyProtection="1">
      <alignment horizontal="center"/>
    </xf>
    <xf numFmtId="44" fontId="5" fillId="3" borderId="52" xfId="2" applyFont="1" applyFill="1" applyBorder="1" applyAlignment="1" applyProtection="1">
      <protection locked="0"/>
    </xf>
    <xf numFmtId="44" fontId="5" fillId="0" borderId="9" xfId="2" applyFont="1" applyBorder="1" applyAlignment="1">
      <alignment horizontal="center"/>
    </xf>
    <xf numFmtId="44" fontId="5" fillId="0" borderId="26" xfId="2" applyFont="1" applyBorder="1" applyAlignment="1">
      <alignment horizontal="center"/>
    </xf>
    <xf numFmtId="44" fontId="5" fillId="0" borderId="28" xfId="2" applyFont="1" applyBorder="1" applyAlignment="1">
      <alignment horizontal="center"/>
    </xf>
  </cellXfs>
  <cellStyles count="3">
    <cellStyle name="Currency" xfId="2" builtinId="4"/>
    <cellStyle name="Monétaire 2" xfId="1" xr:uid="{7F81BAEA-3AF8-4673-BE9A-06C89477F4E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customXml" Target="../ink/ink2.xml"/><Relationship Id="rId2" Type="http://schemas.openxmlformats.org/officeDocument/2006/relationships/image" Target="../media/image1.png"/><Relationship Id="rId1" Type="http://schemas.openxmlformats.org/officeDocument/2006/relationships/customXml" Target="../ink/ink1.xm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44310</xdr:colOff>
      <xdr:row>39</xdr:row>
      <xdr:rowOff>38000</xdr:rowOff>
    </xdr:from>
    <xdr:to>
      <xdr:col>10</xdr:col>
      <xdr:colOff>44670</xdr:colOff>
      <xdr:row>39</xdr:row>
      <xdr:rowOff>38360</xdr:rowOff>
    </xdr:to>
    <mc:AlternateContent xmlns:mc="http://schemas.openxmlformats.org/markup-compatibility/2006" xmlns:xdr14="http://schemas.microsoft.com/office/excel/2010/spreadsheetDrawing" xmlns:aink="http://schemas.microsoft.com/office/drawing/2016/ink">
      <mc:Choice Requires="xdr14 aink">
        <xdr:contentPart xmlns:r="http://schemas.openxmlformats.org/officeDocument/2006/relationships" r:id="rId1">
          <xdr14:nvContentPartPr>
            <xdr14:cNvPr id="17" name="Encre 16">
              <a:extLst>
                <a:ext uri="{FF2B5EF4-FFF2-40B4-BE49-F238E27FC236}">
                  <a16:creationId xmlns:a16="http://schemas.microsoft.com/office/drawing/2014/main" id="{6C5DA705-6CDA-4D81-9BAC-C4D4B9FED857}"/>
                </a:ext>
              </a:extLst>
            </xdr14:cNvPr>
            <xdr14:cNvContentPartPr/>
          </xdr14:nvContentPartPr>
          <xdr14:nvPr macro=""/>
          <xdr14:xfrm>
            <a:off x="9435960" y="2419250"/>
            <a:ext cx="360" cy="360"/>
          </xdr14:xfrm>
        </xdr:contentPart>
      </mc:Choice>
      <mc:Fallback xmlns="">
        <xdr:pic>
          <xdr:nvPicPr>
            <xdr:cNvPr id="17" name="Encre 16">
              <a:extLst>
                <a:ext uri="{FF2B5EF4-FFF2-40B4-BE49-F238E27FC236}">
                  <a16:creationId xmlns:a16="http://schemas.microsoft.com/office/drawing/2014/main" id="{6C5DA705-6CDA-4D81-9BAC-C4D4B9FED857}"/>
                </a:ext>
              </a:extLst>
            </xdr:cNvPr>
            <xdr:cNvPicPr/>
          </xdr:nvPicPr>
          <xdr:blipFill>
            <a:blip xmlns:r="http://schemas.openxmlformats.org/officeDocument/2006/relationships" r:embed="rId2"/>
            <a:stretch>
              <a:fillRect/>
            </a:stretch>
          </xdr:blipFill>
          <xdr:spPr>
            <a:xfrm>
              <a:off x="9417960" y="2311250"/>
              <a:ext cx="36000" cy="216000"/>
            </a:xfrm>
            <a:prstGeom prst="rect">
              <a:avLst/>
            </a:prstGeom>
          </xdr:spPr>
        </xdr:pic>
      </mc:Fallback>
    </mc:AlternateContent>
    <xdr:clientData/>
  </xdr:twoCellAnchor>
  <xdr:twoCellAnchor editAs="oneCell">
    <xdr:from>
      <xdr:col>3</xdr:col>
      <xdr:colOff>0</xdr:colOff>
      <xdr:row>35</xdr:row>
      <xdr:rowOff>120460</xdr:rowOff>
    </xdr:from>
    <xdr:to>
      <xdr:col>3</xdr:col>
      <xdr:colOff>360</xdr:colOff>
      <xdr:row>35</xdr:row>
      <xdr:rowOff>120820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25" name="Encre 24">
              <a:extLst>
                <a:ext uri="{FF2B5EF4-FFF2-40B4-BE49-F238E27FC236}">
                  <a16:creationId xmlns:a16="http://schemas.microsoft.com/office/drawing/2014/main" id="{35D983AE-46D1-49C3-A4CB-9F16B9618090}"/>
                </a:ext>
              </a:extLst>
            </xdr14:cNvPr>
            <xdr14:cNvContentPartPr/>
          </xdr14:nvContentPartPr>
          <xdr14:nvPr macro=""/>
          <xdr14:xfrm>
            <a:off x="4660920" y="2133410"/>
            <a:ext cx="360" cy="360"/>
          </xdr14:xfrm>
        </xdr:contentPart>
      </mc:Choice>
      <mc:Fallback xmlns="">
        <xdr:pic>
          <xdr:nvPicPr>
            <xdr:cNvPr id="25" name="Encre 24">
              <a:extLst>
                <a:ext uri="{FF2B5EF4-FFF2-40B4-BE49-F238E27FC236}">
                  <a16:creationId xmlns:a16="http://schemas.microsoft.com/office/drawing/2014/main" id="{35D983AE-46D1-49C3-A4CB-9F16B9618090}"/>
                </a:ext>
              </a:extLst>
            </xdr:cNvPr>
            <xdr:cNvPicPr/>
          </xdr:nvPicPr>
          <xdr:blipFill>
            <a:blip xmlns:r="http://schemas.openxmlformats.org/officeDocument/2006/relationships" r:embed="rId4"/>
            <a:stretch>
              <a:fillRect/>
            </a:stretch>
          </xdr:blipFill>
          <xdr:spPr>
            <a:xfrm>
              <a:off x="4651920" y="2124410"/>
              <a:ext cx="18000" cy="18000"/>
            </a:xfrm>
            <a:prstGeom prst="rect">
              <a:avLst/>
            </a:prstGeom>
          </xdr:spPr>
        </xdr:pic>
      </mc:Fallback>
    </mc:AlternateContent>
    <xdr:clientData/>
  </xdr:twoCellAnchor>
  <xdr:twoCellAnchor editAs="oneCell">
    <xdr:from>
      <xdr:col>1</xdr:col>
      <xdr:colOff>38100</xdr:colOff>
      <xdr:row>9</xdr:row>
      <xdr:rowOff>82551</xdr:rowOff>
    </xdr:from>
    <xdr:to>
      <xdr:col>2</xdr:col>
      <xdr:colOff>1166617</xdr:colOff>
      <xdr:row>29</xdr:row>
      <xdr:rowOff>146051</xdr:rowOff>
    </xdr:to>
    <xdr:pic>
      <xdr:nvPicPr>
        <xdr:cNvPr id="4110" name="Image 4109">
          <a:extLst>
            <a:ext uri="{FF2B5EF4-FFF2-40B4-BE49-F238E27FC236}">
              <a16:creationId xmlns:a16="http://schemas.microsoft.com/office/drawing/2014/main" id="{27AF9F18-B114-4E68-A0DE-AA41346C775B}"/>
            </a:ext>
          </a:extLst>
        </xdr:cNvPr>
        <xdr:cNvPicPr>
          <a:picLocks noChangeAspect="1"/>
        </xdr:cNvPicPr>
      </xdr:nvPicPr>
      <xdr:blipFill>
        <a:blip xmlns:r="http://schemas.openxmlformats.org/officeDocument/2006/relationships" r:embed="rId5"/>
        <a:stretch>
          <a:fillRect/>
        </a:stretch>
      </xdr:blipFill>
      <xdr:spPr>
        <a:xfrm>
          <a:off x="800100" y="2305051"/>
          <a:ext cx="2665217" cy="3746500"/>
        </a:xfrm>
        <a:prstGeom prst="rect">
          <a:avLst/>
        </a:prstGeom>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2-10-31T18:52:23.450"/>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0-31T18:54:02.397"/>
    </inkml:context>
    <inkml:brush xml:id="br0">
      <inkml:brushProperty name="width" value="0.05" units="cm"/>
      <inkml:brushProperty name="height" value="0.05" units="cm"/>
      <inkml:brushProperty name="color" value="#E71224"/>
    </inkml:brush>
  </inkml:definitions>
  <inkml:trace contextRef="#ctx0" brushRef="#br0">0 0 24575,'0'0'-8191</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0EA84-5F52-4ADF-9FA5-66CB7F94533D}">
  <dimension ref="A2:H22"/>
  <sheetViews>
    <sheetView workbookViewId="0">
      <selection activeCell="A2" sqref="A2:H2"/>
    </sheetView>
  </sheetViews>
  <sheetFormatPr baseColWidth="10" defaultColWidth="11.5" defaultRowHeight="15" x14ac:dyDescent="0.2"/>
  <cols>
    <col min="1" max="1" width="10.83203125" style="256"/>
    <col min="8" max="8" width="13.5" customWidth="1"/>
  </cols>
  <sheetData>
    <row r="2" spans="1:8" ht="21" x14ac:dyDescent="0.25">
      <c r="A2" s="394" t="s">
        <v>0</v>
      </c>
      <c r="B2" s="394"/>
      <c r="C2" s="394"/>
      <c r="D2" s="394"/>
      <c r="E2" s="394"/>
      <c r="F2" s="394"/>
      <c r="G2" s="394"/>
      <c r="H2" s="394"/>
    </row>
    <row r="4" spans="1:8" ht="36" customHeight="1" x14ac:dyDescent="0.3">
      <c r="A4" s="396" t="s">
        <v>1</v>
      </c>
      <c r="B4" s="396"/>
      <c r="C4" s="396"/>
      <c r="D4" s="396"/>
      <c r="E4" s="396"/>
      <c r="F4" s="396"/>
      <c r="G4" s="396"/>
      <c r="H4" s="396"/>
    </row>
    <row r="5" spans="1:8" x14ac:dyDescent="0.2">
      <c r="H5" s="378" t="s">
        <v>2</v>
      </c>
    </row>
    <row r="6" spans="1:8" x14ac:dyDescent="0.2">
      <c r="H6" s="378"/>
    </row>
    <row r="7" spans="1:8" x14ac:dyDescent="0.2">
      <c r="H7" s="378"/>
    </row>
    <row r="9" spans="1:8" ht="26" x14ac:dyDescent="0.3">
      <c r="A9" s="395" t="s">
        <v>3</v>
      </c>
      <c r="B9" s="395"/>
      <c r="C9" s="395"/>
      <c r="D9" s="395"/>
      <c r="E9" s="395"/>
      <c r="F9" s="395"/>
      <c r="G9" s="395"/>
      <c r="H9" s="395"/>
    </row>
    <row r="11" spans="1:8" s="201" customFormat="1" ht="30" customHeight="1" x14ac:dyDescent="0.2">
      <c r="A11" s="381">
        <v>1</v>
      </c>
      <c r="B11" s="393" t="s">
        <v>4</v>
      </c>
      <c r="C11" s="393"/>
      <c r="D11" s="393"/>
      <c r="E11" s="393"/>
      <c r="F11" s="393"/>
      <c r="G11" s="393"/>
      <c r="H11" s="393"/>
    </row>
    <row r="12" spans="1:8" s="201" customFormat="1" ht="30" customHeight="1" x14ac:dyDescent="0.2">
      <c r="A12" s="381">
        <f>A11+1</f>
        <v>2</v>
      </c>
      <c r="B12" s="393" t="s">
        <v>5</v>
      </c>
      <c r="C12" s="393"/>
      <c r="D12" s="393"/>
      <c r="E12" s="393"/>
      <c r="F12" s="393"/>
      <c r="G12" s="393"/>
      <c r="H12" s="393"/>
    </row>
    <row r="13" spans="1:8" s="201" customFormat="1" ht="46" customHeight="1" x14ac:dyDescent="0.2">
      <c r="A13" s="381">
        <f t="shared" ref="A13:A21" si="0">A12+1</f>
        <v>3</v>
      </c>
      <c r="B13" s="393" t="s">
        <v>6</v>
      </c>
      <c r="C13" s="393"/>
      <c r="D13" s="393"/>
      <c r="E13" s="393"/>
      <c r="F13" s="393"/>
      <c r="G13" s="393"/>
      <c r="H13" s="393"/>
    </row>
    <row r="14" spans="1:8" s="201" customFormat="1" ht="46" customHeight="1" x14ac:dyDescent="0.2">
      <c r="A14" s="381">
        <f t="shared" si="0"/>
        <v>4</v>
      </c>
      <c r="B14" s="393" t="s">
        <v>7</v>
      </c>
      <c r="C14" s="393"/>
      <c r="D14" s="393"/>
      <c r="E14" s="393"/>
      <c r="F14" s="393"/>
      <c r="G14" s="393"/>
      <c r="H14" s="393"/>
    </row>
    <row r="15" spans="1:8" s="379" customFormat="1" ht="46" customHeight="1" x14ac:dyDescent="0.2">
      <c r="A15" s="381">
        <f t="shared" si="0"/>
        <v>5</v>
      </c>
      <c r="B15" s="393" t="s">
        <v>8</v>
      </c>
      <c r="C15" s="393"/>
      <c r="D15" s="393"/>
      <c r="E15" s="393"/>
      <c r="F15" s="393"/>
      <c r="G15" s="393"/>
      <c r="H15" s="393"/>
    </row>
    <row r="16" spans="1:8" s="379" customFormat="1" ht="140" customHeight="1" x14ac:dyDescent="0.2">
      <c r="A16" s="381">
        <f t="shared" si="0"/>
        <v>6</v>
      </c>
      <c r="B16" s="392" t="s">
        <v>9</v>
      </c>
      <c r="C16" s="393"/>
      <c r="D16" s="393"/>
      <c r="E16" s="393"/>
      <c r="F16" s="393"/>
      <c r="G16" s="393"/>
      <c r="H16" s="393"/>
    </row>
    <row r="17" spans="1:8" s="379" customFormat="1" ht="30" customHeight="1" x14ac:dyDescent="0.2">
      <c r="A17" s="381">
        <f t="shared" si="0"/>
        <v>7</v>
      </c>
      <c r="B17" s="393" t="s">
        <v>10</v>
      </c>
      <c r="C17" s="393"/>
      <c r="D17" s="393"/>
      <c r="E17" s="393"/>
      <c r="F17" s="393"/>
      <c r="G17" s="393"/>
      <c r="H17" s="393"/>
    </row>
    <row r="18" spans="1:8" s="379" customFormat="1" ht="80" customHeight="1" x14ac:dyDescent="0.2">
      <c r="A18" s="381">
        <f t="shared" si="0"/>
        <v>8</v>
      </c>
      <c r="B18" s="393" t="s">
        <v>11</v>
      </c>
      <c r="C18" s="393"/>
      <c r="D18" s="393"/>
      <c r="E18" s="393"/>
      <c r="F18" s="393"/>
      <c r="G18" s="393"/>
      <c r="H18" s="393"/>
    </row>
    <row r="19" spans="1:8" ht="45" customHeight="1" x14ac:dyDescent="0.2">
      <c r="A19" s="381">
        <f t="shared" si="0"/>
        <v>9</v>
      </c>
      <c r="B19" s="393" t="s">
        <v>12</v>
      </c>
      <c r="C19" s="393"/>
      <c r="D19" s="393"/>
      <c r="E19" s="393"/>
      <c r="F19" s="393"/>
      <c r="G19" s="393"/>
      <c r="H19" s="393"/>
    </row>
    <row r="20" spans="1:8" ht="100" customHeight="1" x14ac:dyDescent="0.2">
      <c r="A20" s="381">
        <f t="shared" si="0"/>
        <v>10</v>
      </c>
      <c r="B20" s="390" t="s">
        <v>13</v>
      </c>
      <c r="C20" s="390"/>
      <c r="D20" s="390"/>
      <c r="E20" s="390"/>
      <c r="F20" s="390"/>
      <c r="G20" s="390"/>
      <c r="H20" s="390"/>
    </row>
    <row r="21" spans="1:8" ht="80" customHeight="1" x14ac:dyDescent="0.2">
      <c r="A21" s="381">
        <f t="shared" si="0"/>
        <v>11</v>
      </c>
      <c r="B21" s="391" t="s">
        <v>14</v>
      </c>
      <c r="C21" s="391"/>
      <c r="D21" s="391"/>
      <c r="E21" s="391"/>
      <c r="F21" s="391"/>
      <c r="G21" s="391"/>
      <c r="H21" s="391"/>
    </row>
    <row r="22" spans="1:8" ht="45" customHeight="1" x14ac:dyDescent="0.2">
      <c r="A22" s="383">
        <v>12</v>
      </c>
      <c r="B22" s="392" t="s">
        <v>15</v>
      </c>
      <c r="C22" s="393"/>
      <c r="D22" s="393"/>
      <c r="E22" s="393"/>
      <c r="F22" s="393"/>
      <c r="G22" s="393"/>
      <c r="H22" s="393"/>
    </row>
  </sheetData>
  <sheetProtection sheet="1" objects="1" scenarios="1"/>
  <mergeCells count="15">
    <mergeCell ref="A2:H2"/>
    <mergeCell ref="A9:H9"/>
    <mergeCell ref="B11:H11"/>
    <mergeCell ref="B12:H12"/>
    <mergeCell ref="B13:H13"/>
    <mergeCell ref="A4:H4"/>
    <mergeCell ref="B20:H20"/>
    <mergeCell ref="B21:H21"/>
    <mergeCell ref="B22:H22"/>
    <mergeCell ref="B14:H14"/>
    <mergeCell ref="B17:H17"/>
    <mergeCell ref="B18:H18"/>
    <mergeCell ref="B15:H15"/>
    <mergeCell ref="B16:H16"/>
    <mergeCell ref="B19:H1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11125-CBB1-4785-9604-0F98C9C40BBD}">
  <dimension ref="A1:H17"/>
  <sheetViews>
    <sheetView workbookViewId="0">
      <selection sqref="A1:H1"/>
    </sheetView>
  </sheetViews>
  <sheetFormatPr baseColWidth="10" defaultColWidth="11.5" defaultRowHeight="15" x14ac:dyDescent="0.2"/>
  <sheetData>
    <row r="1" spans="1:8" ht="21" x14ac:dyDescent="0.25">
      <c r="A1" s="394" t="s">
        <v>16</v>
      </c>
      <c r="B1" s="394"/>
      <c r="C1" s="394"/>
      <c r="D1" s="394"/>
      <c r="E1" s="394"/>
      <c r="F1" s="394"/>
      <c r="G1" s="394"/>
      <c r="H1" s="394"/>
    </row>
    <row r="2" spans="1:8" ht="42" customHeight="1" x14ac:dyDescent="0.2"/>
    <row r="3" spans="1:8" ht="120" customHeight="1" x14ac:dyDescent="0.45">
      <c r="A3" s="397" t="s">
        <v>17</v>
      </c>
      <c r="B3" s="397"/>
      <c r="C3" s="397"/>
      <c r="D3" s="397"/>
      <c r="E3" s="397"/>
      <c r="F3" s="397"/>
      <c r="G3" s="397"/>
      <c r="H3" s="397"/>
    </row>
    <row r="4" spans="1:8" ht="80" customHeight="1" x14ac:dyDescent="0.45">
      <c r="B4" s="377"/>
      <c r="C4" s="377"/>
      <c r="D4" s="377"/>
      <c r="E4" s="377"/>
      <c r="F4" s="377"/>
      <c r="G4" s="377"/>
    </row>
    <row r="5" spans="1:8" ht="21" x14ac:dyDescent="0.25">
      <c r="B5" s="376" t="s">
        <v>18</v>
      </c>
      <c r="D5" s="401"/>
      <c r="E5" s="402"/>
      <c r="F5" s="402"/>
      <c r="G5" s="402"/>
      <c r="H5" s="403"/>
    </row>
    <row r="11" spans="1:8" ht="16" thickBot="1" x14ac:dyDescent="0.25"/>
    <row r="12" spans="1:8" ht="16" thickBot="1" x14ac:dyDescent="0.25">
      <c r="B12" t="s">
        <v>19</v>
      </c>
      <c r="D12" s="404"/>
      <c r="E12" s="405"/>
      <c r="F12" s="405"/>
      <c r="G12" s="406"/>
    </row>
    <row r="13" spans="1:8" ht="16" thickBot="1" x14ac:dyDescent="0.25"/>
    <row r="14" spans="1:8" ht="16" thickBot="1" x14ac:dyDescent="0.25">
      <c r="B14" t="s">
        <v>20</v>
      </c>
      <c r="D14" s="401"/>
      <c r="E14" s="402"/>
      <c r="F14" s="402"/>
      <c r="G14" s="403"/>
    </row>
    <row r="16" spans="1:8" ht="16" thickBot="1" x14ac:dyDescent="0.25"/>
    <row r="17" spans="2:7" ht="16" thickBot="1" x14ac:dyDescent="0.25">
      <c r="B17" t="s">
        <v>21</v>
      </c>
      <c r="D17" s="398" t="s">
        <v>22</v>
      </c>
      <c r="E17" s="399"/>
      <c r="F17" s="399"/>
      <c r="G17" s="400"/>
    </row>
  </sheetData>
  <sheetProtection sheet="1" objects="1" scenarios="1"/>
  <mergeCells count="6">
    <mergeCell ref="A1:H1"/>
    <mergeCell ref="A3:H3"/>
    <mergeCell ref="D17:G17"/>
    <mergeCell ref="D5:H5"/>
    <mergeCell ref="D12:G12"/>
    <mergeCell ref="D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80E71-F8CB-4FBF-B2A2-BC0841595F32}">
  <dimension ref="A1:D108"/>
  <sheetViews>
    <sheetView zoomScaleNormal="100" workbookViewId="0">
      <selection activeCell="C99" sqref="B97:C99"/>
    </sheetView>
  </sheetViews>
  <sheetFormatPr baseColWidth="10" defaultColWidth="9.1640625" defaultRowHeight="19" x14ac:dyDescent="0.25"/>
  <cols>
    <col min="1" max="1" width="62.5" style="5" customWidth="1"/>
    <col min="2" max="3" width="35.5" style="12" customWidth="1"/>
    <col min="4" max="4" width="35.5" style="310" customWidth="1"/>
    <col min="5" max="16384" width="9.1640625" style="3"/>
  </cols>
  <sheetData>
    <row r="1" spans="1:4" ht="42" x14ac:dyDescent="0.25">
      <c r="A1" s="232" t="s">
        <v>23</v>
      </c>
    </row>
    <row r="2" spans="1:4" ht="21" x14ac:dyDescent="0.25">
      <c r="A2" s="234"/>
    </row>
    <row r="3" spans="1:4" ht="30" thickBot="1" x14ac:dyDescent="0.3">
      <c r="A3" s="303" t="s">
        <v>24</v>
      </c>
    </row>
    <row r="4" spans="1:4" ht="20" thickTop="1" x14ac:dyDescent="0.25">
      <c r="A4" s="235" t="s">
        <v>25</v>
      </c>
      <c r="B4" s="229"/>
    </row>
    <row r="5" spans="1:4" x14ac:dyDescent="0.25">
      <c r="A5" s="236" t="s">
        <v>26</v>
      </c>
      <c r="B5" s="230"/>
    </row>
    <row r="6" spans="1:4" x14ac:dyDescent="0.25">
      <c r="A6" s="236" t="s">
        <v>27</v>
      </c>
      <c r="B6" s="230"/>
    </row>
    <row r="7" spans="1:4" x14ac:dyDescent="0.25">
      <c r="A7" s="236" t="s">
        <v>28</v>
      </c>
      <c r="B7" s="230" t="s">
        <v>22</v>
      </c>
    </row>
    <row r="8" spans="1:4" s="4" customFormat="1" x14ac:dyDescent="0.25">
      <c r="A8" s="237" t="s">
        <v>29</v>
      </c>
      <c r="B8" s="231"/>
      <c r="C8" s="238"/>
      <c r="D8" s="311"/>
    </row>
    <row r="9" spans="1:4" x14ac:dyDescent="0.25">
      <c r="A9" s="239" t="s">
        <v>30</v>
      </c>
      <c r="B9" s="230"/>
    </row>
    <row r="10" spans="1:4" x14ac:dyDescent="0.25">
      <c r="A10" s="240"/>
      <c r="B10" s="241"/>
    </row>
    <row r="11" spans="1:4" ht="20" thickBot="1" x14ac:dyDescent="0.3">
      <c r="A11" s="242"/>
      <c r="B11" s="243"/>
    </row>
    <row r="12" spans="1:4" ht="20" thickTop="1" x14ac:dyDescent="0.25"/>
    <row r="14" spans="1:4" ht="30" x14ac:dyDescent="0.25">
      <c r="A14" s="304" t="s">
        <v>31</v>
      </c>
    </row>
    <row r="15" spans="1:4" ht="14.5" customHeight="1" thickBot="1" x14ac:dyDescent="0.3">
      <c r="A15" s="410" t="s">
        <v>32</v>
      </c>
      <c r="B15" s="410"/>
      <c r="C15" s="410"/>
    </row>
    <row r="16" spans="1:4" ht="100" customHeight="1" thickBot="1" x14ac:dyDescent="0.3">
      <c r="A16" s="411"/>
      <c r="B16" s="412"/>
      <c r="C16" s="413"/>
    </row>
    <row r="19" spans="1:4" ht="29" x14ac:dyDescent="0.35">
      <c r="A19" s="305" t="s">
        <v>33</v>
      </c>
      <c r="B19" s="244"/>
    </row>
    <row r="20" spans="1:4" x14ac:dyDescent="0.25">
      <c r="A20" s="269"/>
      <c r="B20" s="270" t="s">
        <v>34</v>
      </c>
      <c r="C20" s="270" t="s">
        <v>35</v>
      </c>
    </row>
    <row r="21" spans="1:4" ht="37" customHeight="1" x14ac:dyDescent="0.25">
      <c r="A21" s="416" t="s">
        <v>36</v>
      </c>
      <c r="B21" s="275"/>
      <c r="C21" s="276"/>
    </row>
    <row r="22" spans="1:4" x14ac:dyDescent="0.25">
      <c r="A22" s="416"/>
      <c r="B22" s="275"/>
      <c r="C22" s="276"/>
    </row>
    <row r="23" spans="1:4" x14ac:dyDescent="0.25">
      <c r="A23" s="416"/>
      <c r="B23" s="275"/>
      <c r="C23" s="276"/>
    </row>
    <row r="24" spans="1:4" x14ac:dyDescent="0.25">
      <c r="B24" s="245"/>
      <c r="C24" s="245"/>
    </row>
    <row r="27" spans="1:4" ht="55" customHeight="1" x14ac:dyDescent="0.25">
      <c r="A27" s="418" t="s">
        <v>38</v>
      </c>
      <c r="B27" s="418"/>
      <c r="C27" s="418"/>
    </row>
    <row r="29" spans="1:4" x14ac:dyDescent="0.25">
      <c r="A29" s="269"/>
      <c r="B29" s="270" t="s">
        <v>39</v>
      </c>
      <c r="C29" s="270" t="s">
        <v>40</v>
      </c>
      <c r="D29" s="283" t="s">
        <v>41</v>
      </c>
    </row>
    <row r="30" spans="1:4" x14ac:dyDescent="0.25">
      <c r="A30" s="277" t="s">
        <v>42</v>
      </c>
      <c r="B30" s="278"/>
      <c r="C30" s="278"/>
      <c r="D30" s="283"/>
    </row>
    <row r="31" spans="1:4" ht="45" customHeight="1" x14ac:dyDescent="0.25">
      <c r="A31" s="277" t="s">
        <v>43</v>
      </c>
      <c r="B31" s="385"/>
      <c r="C31" s="385"/>
      <c r="D31" s="283"/>
    </row>
    <row r="32" spans="1:4" x14ac:dyDescent="0.25">
      <c r="A32" s="277"/>
      <c r="B32" s="279"/>
      <c r="C32" s="279"/>
      <c r="D32" s="283"/>
    </row>
    <row r="33" spans="1:4" x14ac:dyDescent="0.25">
      <c r="A33" s="277" t="s">
        <v>45</v>
      </c>
      <c r="B33" s="278"/>
      <c r="C33" s="278"/>
      <c r="D33" s="283"/>
    </row>
    <row r="34" spans="1:4" x14ac:dyDescent="0.25">
      <c r="A34" s="277" t="s">
        <v>46</v>
      </c>
      <c r="B34" s="254"/>
      <c r="C34" s="254"/>
      <c r="D34" s="262">
        <f>(C34-B34)</f>
        <v>0</v>
      </c>
    </row>
    <row r="35" spans="1:4" x14ac:dyDescent="0.25">
      <c r="A35" s="277" t="s">
        <v>47</v>
      </c>
      <c r="B35" s="254"/>
      <c r="C35" s="254"/>
      <c r="D35" s="262"/>
    </row>
    <row r="36" spans="1:4" x14ac:dyDescent="0.25">
      <c r="A36" s="277" t="s">
        <v>48</v>
      </c>
      <c r="B36" s="282" t="e">
        <f>(B34*B35)/($B$9*1500)</f>
        <v>#DIV/0!</v>
      </c>
      <c r="C36" s="282" t="e">
        <f>(C34*C35)/($B$9*1500)</f>
        <v>#DIV/0!</v>
      </c>
      <c r="D36" s="309" t="e">
        <f>(C36-B36)/B36</f>
        <v>#DIV/0!</v>
      </c>
    </row>
    <row r="37" spans="1:4" ht="15" customHeight="1" x14ac:dyDescent="0.25">
      <c r="A37" s="419" t="s">
        <v>49</v>
      </c>
      <c r="B37" s="419"/>
    </row>
    <row r="38" spans="1:4" x14ac:dyDescent="0.25">
      <c r="A38" s="246"/>
    </row>
    <row r="39" spans="1:4" x14ac:dyDescent="0.25">
      <c r="A39" s="246"/>
    </row>
    <row r="40" spans="1:4" ht="29" x14ac:dyDescent="0.25">
      <c r="A40" s="418" t="s">
        <v>50</v>
      </c>
      <c r="B40" s="418"/>
      <c r="C40" s="418"/>
    </row>
    <row r="41" spans="1:4" ht="26" x14ac:dyDescent="0.3">
      <c r="B41" s="244"/>
      <c r="C41" s="244"/>
    </row>
    <row r="42" spans="1:4" x14ac:dyDescent="0.25">
      <c r="A42" s="269"/>
      <c r="B42" s="270" t="s">
        <v>39</v>
      </c>
      <c r="C42" s="270" t="s">
        <v>40</v>
      </c>
      <c r="D42" s="283" t="s">
        <v>41</v>
      </c>
    </row>
    <row r="43" spans="1:4" x14ac:dyDescent="0.25">
      <c r="A43" s="277" t="s">
        <v>51</v>
      </c>
      <c r="B43" s="278"/>
      <c r="C43" s="278"/>
      <c r="D43" s="283"/>
    </row>
    <row r="44" spans="1:4" x14ac:dyDescent="0.25">
      <c r="A44" s="277" t="s">
        <v>53</v>
      </c>
      <c r="B44" s="278"/>
      <c r="C44" s="278"/>
      <c r="D44" s="283"/>
    </row>
    <row r="45" spans="1:4" x14ac:dyDescent="0.25">
      <c r="A45" s="277"/>
      <c r="B45" s="279"/>
      <c r="C45" s="279"/>
      <c r="D45" s="283"/>
    </row>
    <row r="46" spans="1:4" x14ac:dyDescent="0.25">
      <c r="A46" s="277" t="s">
        <v>54</v>
      </c>
      <c r="B46" s="278"/>
      <c r="C46" s="278"/>
      <c r="D46" s="283"/>
    </row>
    <row r="47" spans="1:4" x14ac:dyDescent="0.25">
      <c r="A47" s="277" t="s">
        <v>56</v>
      </c>
      <c r="B47" s="254" t="s">
        <v>22</v>
      </c>
      <c r="C47" s="254" t="s">
        <v>22</v>
      </c>
      <c r="D47" s="283"/>
    </row>
    <row r="48" spans="1:4" x14ac:dyDescent="0.25">
      <c r="A48" s="306" t="s">
        <v>57</v>
      </c>
      <c r="B48" s="279"/>
      <c r="C48" s="279"/>
      <c r="D48" s="283"/>
    </row>
    <row r="49" spans="1:4" x14ac:dyDescent="0.25">
      <c r="A49" s="277" t="s">
        <v>58</v>
      </c>
      <c r="B49" s="281"/>
      <c r="C49" s="281"/>
      <c r="D49" s="283"/>
    </row>
    <row r="50" spans="1:4" x14ac:dyDescent="0.25">
      <c r="A50" s="277" t="s">
        <v>59</v>
      </c>
      <c r="B50" s="281"/>
      <c r="C50" s="281"/>
      <c r="D50" s="283"/>
    </row>
    <row r="51" spans="1:4" x14ac:dyDescent="0.25">
      <c r="A51" s="277" t="s">
        <v>60</v>
      </c>
      <c r="B51" s="389">
        <f>B50-B49</f>
        <v>0</v>
      </c>
      <c r="C51" s="280">
        <f>C50-C49</f>
        <v>0</v>
      </c>
      <c r="D51" s="309" t="e">
        <f>(C51-B51)/B51</f>
        <v>#DIV/0!</v>
      </c>
    </row>
    <row r="52" spans="1:4" x14ac:dyDescent="0.25">
      <c r="A52" s="307"/>
      <c r="B52" s="256"/>
      <c r="C52" s="256"/>
      <c r="D52" s="312"/>
    </row>
    <row r="53" spans="1:4" x14ac:dyDescent="0.25">
      <c r="A53" s="307"/>
      <c r="B53" s="256"/>
      <c r="C53" s="256"/>
      <c r="D53" s="312"/>
    </row>
    <row r="54" spans="1:4" x14ac:dyDescent="0.25">
      <c r="A54" s="307"/>
      <c r="B54" s="256"/>
      <c r="C54" s="256"/>
      <c r="D54" s="312"/>
    </row>
    <row r="55" spans="1:4" x14ac:dyDescent="0.25">
      <c r="A55" s="307"/>
      <c r="B55" s="256"/>
      <c r="C55" s="256"/>
      <c r="D55" s="312"/>
    </row>
    <row r="56" spans="1:4" x14ac:dyDescent="0.25">
      <c r="A56" s="307"/>
      <c r="B56" s="256"/>
      <c r="C56" s="256"/>
      <c r="D56" s="312"/>
    </row>
    <row r="57" spans="1:4" x14ac:dyDescent="0.25">
      <c r="A57" s="307"/>
      <c r="B57" s="256"/>
      <c r="C57" s="256"/>
      <c r="D57" s="312"/>
    </row>
    <row r="58" spans="1:4" x14ac:dyDescent="0.25">
      <c r="B58" s="233"/>
      <c r="C58" s="233"/>
    </row>
    <row r="59" spans="1:4" ht="26" x14ac:dyDescent="0.25">
      <c r="B59" s="417" t="s">
        <v>61</v>
      </c>
      <c r="C59" s="417"/>
    </row>
    <row r="60" spans="1:4" x14ac:dyDescent="0.25">
      <c r="A60" s="269"/>
      <c r="B60" s="270" t="s">
        <v>39</v>
      </c>
      <c r="C60" s="270" t="s">
        <v>40</v>
      </c>
      <c r="D60" s="283" t="s">
        <v>41</v>
      </c>
    </row>
    <row r="61" spans="1:4" x14ac:dyDescent="0.25">
      <c r="A61" s="277" t="s">
        <v>62</v>
      </c>
      <c r="B61" s="254" t="s">
        <v>22</v>
      </c>
      <c r="C61" s="254" t="s">
        <v>22</v>
      </c>
      <c r="D61" s="283"/>
    </row>
    <row r="62" spans="1:4" x14ac:dyDescent="0.25">
      <c r="A62" s="277" t="s">
        <v>63</v>
      </c>
      <c r="B62" s="254" t="s">
        <v>64</v>
      </c>
      <c r="C62" s="254" t="s">
        <v>64</v>
      </c>
      <c r="D62" s="283"/>
    </row>
    <row r="63" spans="1:4" ht="32" x14ac:dyDescent="0.25">
      <c r="A63" s="277" t="s">
        <v>65</v>
      </c>
      <c r="B63" s="254" t="s">
        <v>22</v>
      </c>
      <c r="C63" s="254" t="s">
        <v>22</v>
      </c>
      <c r="D63" s="283"/>
    </row>
    <row r="64" spans="1:4" x14ac:dyDescent="0.25">
      <c r="A64" s="273"/>
      <c r="B64" s="271"/>
      <c r="C64" s="271"/>
      <c r="D64" s="283"/>
    </row>
    <row r="65" spans="1:4" ht="20" x14ac:dyDescent="0.25">
      <c r="A65" s="274" t="s">
        <v>66</v>
      </c>
      <c r="B65" s="271"/>
      <c r="C65" s="271"/>
      <c r="D65" s="283"/>
    </row>
    <row r="66" spans="1:4" x14ac:dyDescent="0.25">
      <c r="A66" s="284" t="s">
        <v>67</v>
      </c>
      <c r="B66" s="254" t="s">
        <v>22</v>
      </c>
      <c r="C66" s="254" t="s">
        <v>22</v>
      </c>
      <c r="D66" s="309"/>
    </row>
    <row r="67" spans="1:4" x14ac:dyDescent="0.25">
      <c r="A67" s="10" t="s">
        <v>68</v>
      </c>
      <c r="B67" s="254" t="s">
        <v>22</v>
      </c>
      <c r="C67" s="254" t="s">
        <v>22</v>
      </c>
      <c r="D67" s="309" t="e">
        <f>IF((C67-B67)&lt;0,0,(C67-B67)/B67)</f>
        <v>#VALUE!</v>
      </c>
    </row>
    <row r="68" spans="1:4" x14ac:dyDescent="0.25">
      <c r="A68" s="277" t="s">
        <v>69</v>
      </c>
      <c r="B68" s="280" t="e">
        <f>IF(B67-(B66*$B$63)&gt;0,B67-(B66*$B$63),0)</f>
        <v>#VALUE!</v>
      </c>
      <c r="C68" s="280" t="e">
        <f>IF(C67-(C66*$C$63)&gt;0,C67-(C66*$C$63),0)</f>
        <v>#VALUE!</v>
      </c>
      <c r="D68" s="262" t="e">
        <f>C68-B68</f>
        <v>#VALUE!</v>
      </c>
    </row>
    <row r="69" spans="1:4" ht="32" x14ac:dyDescent="0.25">
      <c r="A69" s="277" t="s">
        <v>70</v>
      </c>
      <c r="B69" s="282" t="e">
        <f>IF(-((B67-(B66*$B$63))/B66)&lt;0,0,-(B67-(B66*$B$63))/B66)</f>
        <v>#VALUE!</v>
      </c>
      <c r="C69" s="282" t="e">
        <f>IF(-((C67-(C66*$C$63))/C66)&lt;0,0,-(C67-(C66*$C$63))/C66)</f>
        <v>#VALUE!</v>
      </c>
      <c r="D69" s="262" t="e">
        <f>C69-B69</f>
        <v>#VALUE!</v>
      </c>
    </row>
    <row r="70" spans="1:4" ht="20" x14ac:dyDescent="0.25">
      <c r="A70" s="274" t="s">
        <v>71</v>
      </c>
      <c r="B70" s="272"/>
      <c r="C70" s="272"/>
      <c r="D70" s="283"/>
    </row>
    <row r="71" spans="1:4" x14ac:dyDescent="0.25">
      <c r="A71" s="284" t="s">
        <v>67</v>
      </c>
      <c r="B71" s="254" t="s">
        <v>22</v>
      </c>
      <c r="C71" s="254" t="s">
        <v>22</v>
      </c>
      <c r="D71" s="309"/>
    </row>
    <row r="72" spans="1:4" x14ac:dyDescent="0.25">
      <c r="A72" s="10" t="s">
        <v>72</v>
      </c>
      <c r="B72" s="254" t="s">
        <v>22</v>
      </c>
      <c r="C72" s="254" t="s">
        <v>22</v>
      </c>
      <c r="D72" s="309" t="e">
        <f>IF((C72-B72)&lt;0,0,(C72-B72)/B72)</f>
        <v>#VALUE!</v>
      </c>
    </row>
    <row r="73" spans="1:4" x14ac:dyDescent="0.25">
      <c r="A73" s="277" t="s">
        <v>69</v>
      </c>
      <c r="B73" s="280" t="e">
        <f>IF(B72-(B71*$B$63)&gt;0,B72-(B71*$B$63),0)</f>
        <v>#VALUE!</v>
      </c>
      <c r="C73" s="280" t="e">
        <f>IF(C72-(C71*$C$63)&gt;0,C72-(C71*$C$63),0)</f>
        <v>#VALUE!</v>
      </c>
      <c r="D73" s="262" t="e">
        <f>C73-B73</f>
        <v>#VALUE!</v>
      </c>
    </row>
    <row r="74" spans="1:4" ht="32" x14ac:dyDescent="0.25">
      <c r="A74" s="277" t="str">
        <f>A69</f>
        <v>Number of pens or strips that can be left in reserve for maturation (future seed for regeneration).</v>
      </c>
      <c r="B74" s="282" t="e">
        <f>IF(-((B72-(B71*$B$63))/B71)&lt;0,0,-(B72-(B71*$B$63))/B71)</f>
        <v>#VALUE!</v>
      </c>
      <c r="C74" s="282" t="e">
        <f>IF(-((C72-(C71*$C$63))/C71)&lt;0,0,-(C72-(C71*$C$63))/C71)</f>
        <v>#VALUE!</v>
      </c>
      <c r="D74" s="262" t="e">
        <f>C74-B74</f>
        <v>#VALUE!</v>
      </c>
    </row>
    <row r="75" spans="1:4" ht="20" x14ac:dyDescent="0.25">
      <c r="A75" s="274" t="s">
        <v>73</v>
      </c>
      <c r="B75" s="272"/>
      <c r="C75" s="272"/>
      <c r="D75" s="283"/>
    </row>
    <row r="76" spans="1:4" x14ac:dyDescent="0.25">
      <c r="A76" s="284" t="s">
        <v>67</v>
      </c>
      <c r="B76" s="254" t="s">
        <v>22</v>
      </c>
      <c r="C76" s="254" t="s">
        <v>22</v>
      </c>
      <c r="D76" s="309"/>
    </row>
    <row r="77" spans="1:4" x14ac:dyDescent="0.25">
      <c r="A77" s="10" t="s">
        <v>68</v>
      </c>
      <c r="B77" s="254" t="s">
        <v>22</v>
      </c>
      <c r="C77" s="254" t="s">
        <v>22</v>
      </c>
      <c r="D77" s="309" t="e">
        <f>IF((C77-B77)&lt;0,0,(C77-B77)/B77)</f>
        <v>#VALUE!</v>
      </c>
    </row>
    <row r="78" spans="1:4" x14ac:dyDescent="0.25">
      <c r="A78" s="277" t="s">
        <v>69</v>
      </c>
      <c r="B78" s="280" t="e">
        <f>IF(B77-(B76*$B$63)&gt;0,B77-(B76*$B$63),0)</f>
        <v>#VALUE!</v>
      </c>
      <c r="C78" s="280" t="e">
        <f>IF(C77-(C76*$C$63)&gt;0,C77-(C76*$C$63),0)</f>
        <v>#VALUE!</v>
      </c>
      <c r="D78" s="263" t="e">
        <f>C78-B78</f>
        <v>#VALUE!</v>
      </c>
    </row>
    <row r="79" spans="1:4" ht="32" x14ac:dyDescent="0.25">
      <c r="A79" s="277" t="str">
        <f>A74</f>
        <v>Number of pens or strips that can be left in reserve for maturation (future seed for regeneration).</v>
      </c>
      <c r="B79" s="282" t="e">
        <f>IF(-((B77-(B76*$B$63))/B76)&lt;0,0,-(B77-(B76*$B$63))/B76)</f>
        <v>#VALUE!</v>
      </c>
      <c r="C79" s="282" t="e">
        <f>IF(-((C77-(C76*$C$63))/C76)&lt;0,0,-(C77-(C76*$C$63))/C76)</f>
        <v>#VALUE!</v>
      </c>
      <c r="D79" s="263" t="e">
        <f>C79-B79</f>
        <v>#VALUE!</v>
      </c>
    </row>
    <row r="80" spans="1:4" ht="20" x14ac:dyDescent="0.25">
      <c r="A80" s="274" t="s">
        <v>74</v>
      </c>
      <c r="B80" s="272"/>
      <c r="C80" s="272"/>
      <c r="D80" s="283"/>
    </row>
    <row r="81" spans="1:4" x14ac:dyDescent="0.25">
      <c r="A81" s="277" t="s">
        <v>75</v>
      </c>
      <c r="B81" s="280" t="e">
        <f>IF((B51-(B63*(B66+B71+B76)))&lt;0,0,B51-(B63*(B66+B71+B76)))</f>
        <v>#VALUE!</v>
      </c>
      <c r="C81" s="280" t="e">
        <f>IF((C51-(C63*(C66+C71+C76)))&lt;0,0,C51-(C63*(C66+C71+C76)))</f>
        <v>#VALUE!</v>
      </c>
      <c r="D81" s="309"/>
    </row>
    <row r="82" spans="1:4" x14ac:dyDescent="0.25">
      <c r="A82" s="284" t="s">
        <v>67</v>
      </c>
      <c r="B82" s="282" t="e">
        <f>B81/B63</f>
        <v>#VALUE!</v>
      </c>
      <c r="C82" s="282" t="e">
        <f>C81/(C63+C79)</f>
        <v>#VALUE!</v>
      </c>
      <c r="D82" s="309" t="s">
        <v>22</v>
      </c>
    </row>
    <row r="83" spans="1:4" x14ac:dyDescent="0.25">
      <c r="A83" s="269"/>
      <c r="B83" s="272"/>
      <c r="C83" s="272"/>
      <c r="D83" s="283"/>
    </row>
    <row r="84" spans="1:4" ht="20" x14ac:dyDescent="0.25">
      <c r="A84" s="274" t="s">
        <v>76</v>
      </c>
      <c r="B84" s="272"/>
      <c r="C84" s="272"/>
      <c r="D84" s="283"/>
    </row>
    <row r="85" spans="1:4" x14ac:dyDescent="0.25">
      <c r="A85" s="308" t="s">
        <v>77</v>
      </c>
      <c r="B85" s="262" t="e">
        <f>IF(B81=0,B63*(B66+B71+B76),(B63*(B66+B71+B76+B81)))</f>
        <v>#VALUE!</v>
      </c>
      <c r="C85" s="262" t="e">
        <f>IF(C81=0,C63*(C66+C71+C76),(C63*(C66+C71+C76+C81)))</f>
        <v>#VALUE!</v>
      </c>
      <c r="D85" s="309" t="e">
        <f>(C85-B85)/B85</f>
        <v>#VALUE!</v>
      </c>
    </row>
    <row r="86" spans="1:4" x14ac:dyDescent="0.25">
      <c r="A86" s="308" t="s">
        <v>78</v>
      </c>
      <c r="B86" s="262" t="e">
        <f>B85*B34*B35/1500</f>
        <v>#VALUE!</v>
      </c>
      <c r="C86" s="262" t="e">
        <f>C85*C34*C35/1500</f>
        <v>#VALUE!</v>
      </c>
      <c r="D86" s="309" t="e">
        <f>(C86-B86)/B86</f>
        <v>#VALUE!</v>
      </c>
    </row>
    <row r="87" spans="1:4" x14ac:dyDescent="0.25">
      <c r="A87" s="308" t="s">
        <v>79</v>
      </c>
      <c r="B87" s="262" t="e">
        <f>$D$105-B85</f>
        <v>#VALUE!</v>
      </c>
      <c r="C87" s="262" t="e">
        <f>$D$105-C85</f>
        <v>#VALUE!</v>
      </c>
      <c r="D87" s="309" t="e">
        <f>(C87-B87)/B87</f>
        <v>#VALUE!</v>
      </c>
    </row>
    <row r="88" spans="1:4" hidden="1" x14ac:dyDescent="0.25"/>
    <row r="89" spans="1:4" hidden="1" x14ac:dyDescent="0.25">
      <c r="B89" s="12" t="e">
        <f>B85+B87</f>
        <v>#VALUE!</v>
      </c>
      <c r="C89" s="12" t="e">
        <f>C85+C87</f>
        <v>#VALUE!</v>
      </c>
    </row>
    <row r="90" spans="1:4" ht="28" customHeight="1" x14ac:dyDescent="0.25">
      <c r="A90" s="420" t="s">
        <v>80</v>
      </c>
      <c r="B90" s="420"/>
      <c r="C90" s="420"/>
      <c r="D90" s="420"/>
    </row>
    <row r="91" spans="1:4" ht="14" customHeight="1" x14ac:dyDescent="0.25">
      <c r="A91" s="246"/>
      <c r="B91" s="299"/>
      <c r="C91" s="299"/>
    </row>
    <row r="92" spans="1:4" ht="14" customHeight="1" x14ac:dyDescent="0.25">
      <c r="A92" s="246"/>
      <c r="B92" s="299"/>
      <c r="C92" s="299"/>
    </row>
    <row r="93" spans="1:4" x14ac:dyDescent="0.25">
      <c r="A93" s="3"/>
    </row>
    <row r="94" spans="1:4" x14ac:dyDescent="0.25">
      <c r="A94" s="3"/>
    </row>
    <row r="95" spans="1:4" ht="26" x14ac:dyDescent="0.3">
      <c r="B95" s="395" t="s">
        <v>81</v>
      </c>
      <c r="C95" s="395"/>
    </row>
    <row r="96" spans="1:4" x14ac:dyDescent="0.25">
      <c r="A96" s="269"/>
      <c r="B96" s="270" t="s">
        <v>39</v>
      </c>
      <c r="C96" s="270" t="s">
        <v>40</v>
      </c>
    </row>
    <row r="97" spans="1:4" x14ac:dyDescent="0.25">
      <c r="A97" s="277" t="s">
        <v>82</v>
      </c>
      <c r="B97" s="276"/>
      <c r="C97" s="276"/>
    </row>
    <row r="98" spans="1:4" x14ac:dyDescent="0.25">
      <c r="A98" s="277" t="s">
        <v>83</v>
      </c>
      <c r="B98" s="276"/>
      <c r="C98" s="276"/>
    </row>
    <row r="99" spans="1:4" x14ac:dyDescent="0.25">
      <c r="A99" s="277" t="s">
        <v>84</v>
      </c>
      <c r="B99" s="276"/>
      <c r="C99" s="276"/>
    </row>
    <row r="100" spans="1:4" x14ac:dyDescent="0.25">
      <c r="B100" s="245"/>
      <c r="C100" s="245"/>
    </row>
    <row r="101" spans="1:4" x14ac:dyDescent="0.25">
      <c r="B101" s="245"/>
      <c r="C101" s="245"/>
    </row>
    <row r="102" spans="1:4" x14ac:dyDescent="0.25">
      <c r="A102" s="3"/>
    </row>
    <row r="103" spans="1:4" x14ac:dyDescent="0.25">
      <c r="A103" s="3"/>
    </row>
    <row r="104" spans="1:4" ht="57" customHeight="1" x14ac:dyDescent="0.25">
      <c r="A104" s="414" t="s">
        <v>85</v>
      </c>
      <c r="B104" s="414"/>
    </row>
    <row r="105" spans="1:4" hidden="1" x14ac:dyDescent="0.25">
      <c r="B105" s="247">
        <v>44666</v>
      </c>
      <c r="C105" s="247">
        <v>44895</v>
      </c>
      <c r="D105" s="310">
        <f>C105-B105</f>
        <v>229</v>
      </c>
    </row>
    <row r="106" spans="1:4" ht="16" customHeight="1" x14ac:dyDescent="0.25">
      <c r="A106" s="415" t="s">
        <v>86</v>
      </c>
      <c r="B106" s="415"/>
      <c r="C106" s="415"/>
    </row>
    <row r="107" spans="1:4" ht="20" thickBot="1" x14ac:dyDescent="0.3"/>
    <row r="108" spans="1:4" ht="160" customHeight="1" thickBot="1" x14ac:dyDescent="0.3">
      <c r="A108" s="407"/>
      <c r="B108" s="408"/>
      <c r="C108" s="408"/>
      <c r="D108" s="409"/>
    </row>
  </sheetData>
  <sheetProtection sheet="1" objects="1" scenarios="1"/>
  <mergeCells count="12">
    <mergeCell ref="A108:D108"/>
    <mergeCell ref="A15:C15"/>
    <mergeCell ref="A16:C16"/>
    <mergeCell ref="A104:B104"/>
    <mergeCell ref="A106:C106"/>
    <mergeCell ref="A21:A23"/>
    <mergeCell ref="B59:C59"/>
    <mergeCell ref="A27:C27"/>
    <mergeCell ref="B95:C95"/>
    <mergeCell ref="A40:C40"/>
    <mergeCell ref="A37:B37"/>
    <mergeCell ref="A90:D90"/>
  </mergeCells>
  <dataValidations count="2">
    <dataValidation showInputMessage="1" showErrorMessage="1" sqref="B32:C32" xr:uid="{80644947-196B-49C6-AD06-04B27D6962C8}"/>
    <dataValidation allowBlank="1" showInputMessage="1" sqref="B34:C35" xr:uid="{B91A20F8-96D4-4E0D-9F2E-7178383829CA}"/>
  </dataValidations>
  <pageMargins left="0.25" right="0.25" top="0.75" bottom="0.75" header="0.3" footer="0.3"/>
  <pageSetup scale="75" orientation="landscape" r:id="rId1"/>
  <headerFooter>
    <oddFooter>Page &amp;P of &amp;N</oddFooter>
  </headerFooter>
  <extLst>
    <ext xmlns:x14="http://schemas.microsoft.com/office/spreadsheetml/2009/9/main" uri="{CCE6A557-97BC-4b89-ADB6-D9C93CAAB3DF}">
      <x14:dataValidations xmlns:xm="http://schemas.microsoft.com/office/excel/2006/main" count="12">
        <x14:dataValidation type="list" allowBlank="1" showInputMessage="1" xr:uid="{76A5B854-14C0-4210-9065-5B3BD0F291BD}">
          <x14:formula1>
            <xm:f>'Détails des listes déroulantes'!$G$6:$G$17</xm:f>
          </x14:formula1>
          <xm:sqref>B30:C30</xm:sqref>
        </x14:dataValidation>
        <x14:dataValidation type="list" allowBlank="1" showInputMessage="1" showErrorMessage="1" xr:uid="{48D7E6B5-B27F-4E75-BE16-F7FED747362F}">
          <x14:formula1>
            <xm:f>'Détails des listes déroulantes'!$I$6:$I$8</xm:f>
          </x14:formula1>
          <xm:sqref>B45</xm:sqref>
        </x14:dataValidation>
        <x14:dataValidation type="list" allowBlank="1" showInputMessage="1" showErrorMessage="1" xr:uid="{64A3D1F3-B342-4739-A042-AD86AFAACB79}">
          <x14:formula1>
            <xm:f>'Détails des listes déroulantes'!$L$6:$L$7</xm:f>
          </x14:formula1>
          <xm:sqref>B62:C62</xm:sqref>
        </x14:dataValidation>
        <x14:dataValidation type="list" allowBlank="1" showInputMessage="1" xr:uid="{3135777A-E59B-4DD8-AC8B-C340DEEA1FEE}">
          <x14:formula1>
            <xm:f>'Détails des listes déroulantes'!$B$32:$B$42</xm:f>
          </x14:formula1>
          <xm:sqref>B21:B23</xm:sqref>
        </x14:dataValidation>
        <x14:dataValidation type="list" allowBlank="1" showInputMessage="1" xr:uid="{2CC5DEE8-855E-462F-B6CA-98095E21D418}">
          <x14:formula1>
            <xm:f>'Détails des listes déroulantes'!$G$32:$G$42</xm:f>
          </x14:formula1>
          <xm:sqref>C21:C23</xm:sqref>
        </x14:dataValidation>
        <x14:dataValidation type="list" showInputMessage="1" xr:uid="{6625FB3A-1254-4304-B432-73AFA6DA0DA9}">
          <x14:formula1>
            <xm:f>'Détails des listes déroulantes'!$G$45:$G$54</xm:f>
          </x14:formula1>
          <xm:sqref>B31:C31</xm:sqref>
        </x14:dataValidation>
        <x14:dataValidation type="list" allowBlank="1" showInputMessage="1" xr:uid="{09B29683-2711-4616-87DF-163F783992FF}">
          <x14:formula1>
            <xm:f>'Détails des listes déroulantes'!$B$5:$B$18</xm:f>
          </x14:formula1>
          <xm:sqref>B33:C33</xm:sqref>
        </x14:dataValidation>
        <x14:dataValidation type="list" allowBlank="1" showInputMessage="1" xr:uid="{24548C05-1D05-4E9F-AA4D-7F0C56CD4B61}">
          <x14:formula1>
            <xm:f>'Détails des listes déroulantes'!$I$6:$I$9</xm:f>
          </x14:formula1>
          <xm:sqref>B43:C44</xm:sqref>
        </x14:dataValidation>
        <x14:dataValidation type="list" allowBlank="1" showInputMessage="1" xr:uid="{8AD38633-62BE-43E0-8BC3-6B54405279AA}">
          <x14:formula1>
            <xm:f>'Détails des listes déroulantes'!$G$21:$G$28</xm:f>
          </x14:formula1>
          <xm:sqref>B98:C98</xm:sqref>
        </x14:dataValidation>
        <x14:dataValidation type="list" allowBlank="1" showInputMessage="1" xr:uid="{819D2A14-0862-455B-B6E2-5645C51BA723}">
          <x14:formula1>
            <xm:f>'Détails des listes déroulantes'!$B$21:$B$26</xm:f>
          </x14:formula1>
          <xm:sqref>B97:C97</xm:sqref>
        </x14:dataValidation>
        <x14:dataValidation type="list" allowBlank="1" showInputMessage="1" xr:uid="{7B30511D-CF07-4BBB-8FF1-4D18A788E8AD}">
          <x14:formula1>
            <xm:f>'Détails des listes déroulantes'!$I$21:$I$28</xm:f>
          </x14:formula1>
          <xm:sqref>B99:C99</xm:sqref>
        </x14:dataValidation>
        <x14:dataValidation type="list" allowBlank="1" showInputMessage="1" xr:uid="{27F90029-B891-4DA1-B1F2-CE2A4F89127E}">
          <x14:formula1>
            <xm:f>'Détails des listes déroulantes'!$B$46:$B$57</xm:f>
          </x14:formula1>
          <xm:sqref>B46:C46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5AB7B-8F1C-4201-9316-290E6427D875}">
  <dimension ref="B4:L67"/>
  <sheetViews>
    <sheetView topLeftCell="A38" workbookViewId="0">
      <selection activeCell="B55" sqref="B48:B55"/>
    </sheetView>
  </sheetViews>
  <sheetFormatPr baseColWidth="10" defaultColWidth="11.5" defaultRowHeight="15" x14ac:dyDescent="0.2"/>
  <cols>
    <col min="2" max="2" width="51.1640625" customWidth="1"/>
    <col min="7" max="7" width="49.6640625" customWidth="1"/>
  </cols>
  <sheetData>
    <row r="4" spans="2:12" x14ac:dyDescent="0.2">
      <c r="B4" s="6" t="s">
        <v>87</v>
      </c>
      <c r="G4" s="6" t="s">
        <v>42</v>
      </c>
      <c r="I4" s="6" t="s">
        <v>88</v>
      </c>
      <c r="L4" s="6" t="s">
        <v>89</v>
      </c>
    </row>
    <row r="5" spans="2:12" x14ac:dyDescent="0.2">
      <c r="B5" t="s">
        <v>90</v>
      </c>
      <c r="C5">
        <v>900</v>
      </c>
    </row>
    <row r="6" spans="2:12" x14ac:dyDescent="0.2">
      <c r="B6" t="s">
        <v>91</v>
      </c>
      <c r="C6">
        <v>1200</v>
      </c>
      <c r="G6" s="2" t="s">
        <v>92</v>
      </c>
      <c r="I6" t="s">
        <v>52</v>
      </c>
      <c r="L6" t="s">
        <v>93</v>
      </c>
    </row>
    <row r="7" spans="2:12" x14ac:dyDescent="0.2">
      <c r="B7" t="s">
        <v>94</v>
      </c>
      <c r="C7">
        <v>800</v>
      </c>
      <c r="G7" s="2" t="s">
        <v>95</v>
      </c>
      <c r="I7" t="s">
        <v>96</v>
      </c>
      <c r="L7" t="s">
        <v>64</v>
      </c>
    </row>
    <row r="8" spans="2:12" x14ac:dyDescent="0.2">
      <c r="B8" t="s">
        <v>97</v>
      </c>
      <c r="C8">
        <v>90</v>
      </c>
      <c r="G8" s="2" t="s">
        <v>98</v>
      </c>
      <c r="I8" t="s">
        <v>99</v>
      </c>
    </row>
    <row r="9" spans="2:12" x14ac:dyDescent="0.2">
      <c r="B9" t="s">
        <v>100</v>
      </c>
      <c r="C9">
        <v>120</v>
      </c>
      <c r="G9" s="1" t="s">
        <v>101</v>
      </c>
      <c r="I9" t="s">
        <v>102</v>
      </c>
    </row>
    <row r="10" spans="2:12" x14ac:dyDescent="0.2">
      <c r="B10" t="s">
        <v>103</v>
      </c>
      <c r="C10">
        <v>750</v>
      </c>
      <c r="G10" s="1" t="s">
        <v>104</v>
      </c>
    </row>
    <row r="11" spans="2:12" x14ac:dyDescent="0.2">
      <c r="B11" t="s">
        <v>105</v>
      </c>
      <c r="C11">
        <v>1100</v>
      </c>
      <c r="G11" s="8" t="s">
        <v>106</v>
      </c>
    </row>
    <row r="12" spans="2:12" x14ac:dyDescent="0.2">
      <c r="B12" t="s">
        <v>107</v>
      </c>
      <c r="C12">
        <v>2000</v>
      </c>
      <c r="G12" s="8" t="s">
        <v>108</v>
      </c>
    </row>
    <row r="13" spans="2:12" x14ac:dyDescent="0.2">
      <c r="B13" t="s">
        <v>109</v>
      </c>
      <c r="C13">
        <v>1500</v>
      </c>
      <c r="G13" s="7" t="s">
        <v>110</v>
      </c>
    </row>
    <row r="14" spans="2:12" x14ac:dyDescent="0.2">
      <c r="B14" t="s">
        <v>111</v>
      </c>
      <c r="C14">
        <v>1500</v>
      </c>
      <c r="G14" s="8" t="s">
        <v>112</v>
      </c>
    </row>
    <row r="15" spans="2:12" x14ac:dyDescent="0.2">
      <c r="B15" t="s">
        <v>113</v>
      </c>
      <c r="C15">
        <v>800</v>
      </c>
      <c r="G15" s="8" t="s">
        <v>114</v>
      </c>
    </row>
    <row r="16" spans="2:12" x14ac:dyDescent="0.2">
      <c r="B16" s="387" t="s">
        <v>37</v>
      </c>
      <c r="C16">
        <v>1000</v>
      </c>
      <c r="G16" s="8" t="s">
        <v>115</v>
      </c>
    </row>
    <row r="17" spans="2:9" x14ac:dyDescent="0.2">
      <c r="G17" s="387" t="s">
        <v>37</v>
      </c>
    </row>
    <row r="18" spans="2:9" x14ac:dyDescent="0.2">
      <c r="B18" s="6"/>
    </row>
    <row r="20" spans="2:9" x14ac:dyDescent="0.2">
      <c r="B20" s="9" t="s">
        <v>116</v>
      </c>
      <c r="G20" s="11" t="s">
        <v>117</v>
      </c>
      <c r="I20" s="6" t="s">
        <v>118</v>
      </c>
    </row>
    <row r="21" spans="2:9" x14ac:dyDescent="0.2">
      <c r="B21" s="10" t="s">
        <v>119</v>
      </c>
      <c r="G21" s="10" t="s">
        <v>120</v>
      </c>
      <c r="I21" t="s">
        <v>121</v>
      </c>
    </row>
    <row r="22" spans="2:9" x14ac:dyDescent="0.2">
      <c r="B22" s="10" t="s">
        <v>122</v>
      </c>
      <c r="G22" s="10" t="s">
        <v>119</v>
      </c>
      <c r="I22" t="s">
        <v>123</v>
      </c>
    </row>
    <row r="23" spans="2:9" x14ac:dyDescent="0.2">
      <c r="B23" s="10" t="s">
        <v>124</v>
      </c>
      <c r="G23" s="10" t="s">
        <v>125</v>
      </c>
      <c r="I23" t="s">
        <v>126</v>
      </c>
    </row>
    <row r="24" spans="2:9" x14ac:dyDescent="0.2">
      <c r="B24" s="10" t="s">
        <v>127</v>
      </c>
      <c r="G24" s="10" t="s">
        <v>128</v>
      </c>
      <c r="I24" t="s">
        <v>129</v>
      </c>
    </row>
    <row r="25" spans="2:9" x14ac:dyDescent="0.2">
      <c r="B25" s="10" t="s">
        <v>130</v>
      </c>
      <c r="G25" s="10" t="s">
        <v>124</v>
      </c>
      <c r="I25" t="s">
        <v>131</v>
      </c>
    </row>
    <row r="26" spans="2:9" x14ac:dyDescent="0.2">
      <c r="B26" s="387" t="s">
        <v>37</v>
      </c>
      <c r="G26" s="10" t="s">
        <v>127</v>
      </c>
      <c r="I26" t="s">
        <v>132</v>
      </c>
    </row>
    <row r="27" spans="2:9" x14ac:dyDescent="0.2">
      <c r="G27" s="10" t="s">
        <v>133</v>
      </c>
      <c r="I27" t="s">
        <v>134</v>
      </c>
    </row>
    <row r="28" spans="2:9" x14ac:dyDescent="0.2">
      <c r="G28" s="387" t="s">
        <v>37</v>
      </c>
      <c r="I28" s="387" t="s">
        <v>37</v>
      </c>
    </row>
    <row r="31" spans="2:9" x14ac:dyDescent="0.2">
      <c r="B31" s="6" t="s">
        <v>34</v>
      </c>
      <c r="G31" s="6" t="s">
        <v>35</v>
      </c>
    </row>
    <row r="32" spans="2:9" x14ac:dyDescent="0.2">
      <c r="B32" t="s">
        <v>135</v>
      </c>
      <c r="G32" t="s">
        <v>136</v>
      </c>
    </row>
    <row r="33" spans="2:7" x14ac:dyDescent="0.2">
      <c r="B33" t="s">
        <v>137</v>
      </c>
      <c r="G33" t="s">
        <v>138</v>
      </c>
    </row>
    <row r="34" spans="2:7" x14ac:dyDescent="0.2">
      <c r="B34" t="s">
        <v>139</v>
      </c>
      <c r="G34" t="s">
        <v>140</v>
      </c>
    </row>
    <row r="35" spans="2:7" x14ac:dyDescent="0.2">
      <c r="B35" t="s">
        <v>141</v>
      </c>
      <c r="G35" t="s">
        <v>142</v>
      </c>
    </row>
    <row r="36" spans="2:7" x14ac:dyDescent="0.2">
      <c r="B36" t="s">
        <v>143</v>
      </c>
      <c r="G36" t="s">
        <v>144</v>
      </c>
    </row>
    <row r="37" spans="2:7" x14ac:dyDescent="0.2">
      <c r="B37" t="s">
        <v>145</v>
      </c>
      <c r="G37" t="s">
        <v>146</v>
      </c>
    </row>
    <row r="38" spans="2:7" x14ac:dyDescent="0.2">
      <c r="B38" t="s">
        <v>147</v>
      </c>
      <c r="G38" t="s">
        <v>148</v>
      </c>
    </row>
    <row r="39" spans="2:7" x14ac:dyDescent="0.2">
      <c r="B39" t="s">
        <v>149</v>
      </c>
      <c r="G39" t="s">
        <v>150</v>
      </c>
    </row>
    <row r="40" spans="2:7" x14ac:dyDescent="0.2">
      <c r="B40" t="s">
        <v>151</v>
      </c>
      <c r="G40" t="s">
        <v>152</v>
      </c>
    </row>
    <row r="41" spans="2:7" x14ac:dyDescent="0.2">
      <c r="B41" t="s">
        <v>153</v>
      </c>
      <c r="G41" t="s">
        <v>154</v>
      </c>
    </row>
    <row r="42" spans="2:7" x14ac:dyDescent="0.2">
      <c r="B42" s="387" t="s">
        <v>37</v>
      </c>
      <c r="G42" s="387" t="s">
        <v>37</v>
      </c>
    </row>
    <row r="44" spans="2:7" x14ac:dyDescent="0.2">
      <c r="B44" s="6" t="s">
        <v>54</v>
      </c>
      <c r="G44" s="6" t="s">
        <v>155</v>
      </c>
    </row>
    <row r="45" spans="2:7" x14ac:dyDescent="0.2">
      <c r="B45" s="6"/>
      <c r="G45" s="384" t="s">
        <v>156</v>
      </c>
    </row>
    <row r="46" spans="2:7" x14ac:dyDescent="0.2">
      <c r="B46" t="s">
        <v>157</v>
      </c>
      <c r="G46" s="384" t="s">
        <v>158</v>
      </c>
    </row>
    <row r="47" spans="2:7" x14ac:dyDescent="0.2">
      <c r="B47" t="s">
        <v>159</v>
      </c>
      <c r="G47" s="384" t="s">
        <v>44</v>
      </c>
    </row>
    <row r="48" spans="2:7" x14ac:dyDescent="0.2">
      <c r="B48" t="s">
        <v>350</v>
      </c>
      <c r="G48" s="384" t="s">
        <v>344</v>
      </c>
    </row>
    <row r="49" spans="2:7" x14ac:dyDescent="0.2">
      <c r="B49" t="s">
        <v>351</v>
      </c>
      <c r="G49" s="384" t="s">
        <v>345</v>
      </c>
    </row>
    <row r="50" spans="2:7" x14ac:dyDescent="0.2">
      <c r="B50" t="s">
        <v>352</v>
      </c>
      <c r="G50" s="384" t="s">
        <v>346</v>
      </c>
    </row>
    <row r="51" spans="2:7" x14ac:dyDescent="0.2">
      <c r="B51" t="s">
        <v>353</v>
      </c>
      <c r="G51" s="384" t="s">
        <v>347</v>
      </c>
    </row>
    <row r="52" spans="2:7" x14ac:dyDescent="0.2">
      <c r="B52" t="s">
        <v>354</v>
      </c>
      <c r="G52" s="384" t="s">
        <v>348</v>
      </c>
    </row>
    <row r="53" spans="2:7" x14ac:dyDescent="0.2">
      <c r="B53" t="s">
        <v>355</v>
      </c>
      <c r="G53" s="384" t="s">
        <v>349</v>
      </c>
    </row>
    <row r="54" spans="2:7" x14ac:dyDescent="0.2">
      <c r="B54" t="s">
        <v>356</v>
      </c>
      <c r="G54" s="387" t="s">
        <v>37</v>
      </c>
    </row>
    <row r="55" spans="2:7" x14ac:dyDescent="0.2">
      <c r="B55" t="s">
        <v>357</v>
      </c>
    </row>
    <row r="56" spans="2:7" x14ac:dyDescent="0.2">
      <c r="B56" t="s">
        <v>55</v>
      </c>
    </row>
    <row r="57" spans="2:7" x14ac:dyDescent="0.2">
      <c r="B57" s="387" t="s">
        <v>37</v>
      </c>
    </row>
    <row r="59" spans="2:7" x14ac:dyDescent="0.2">
      <c r="B59" s="6" t="s">
        <v>160</v>
      </c>
    </row>
    <row r="60" spans="2:7" x14ac:dyDescent="0.2">
      <c r="B60" s="6"/>
    </row>
    <row r="61" spans="2:7" x14ac:dyDescent="0.2">
      <c r="B61" t="s">
        <v>338</v>
      </c>
    </row>
    <row r="62" spans="2:7" x14ac:dyDescent="0.2">
      <c r="B62" t="s">
        <v>339</v>
      </c>
    </row>
    <row r="63" spans="2:7" x14ac:dyDescent="0.2">
      <c r="B63" t="s">
        <v>340</v>
      </c>
    </row>
    <row r="64" spans="2:7" x14ac:dyDescent="0.2">
      <c r="B64" t="s">
        <v>341</v>
      </c>
    </row>
    <row r="65" spans="2:2" x14ac:dyDescent="0.2">
      <c r="B65" t="s">
        <v>342</v>
      </c>
    </row>
    <row r="66" spans="2:2" x14ac:dyDescent="0.2">
      <c r="B66" t="s">
        <v>343</v>
      </c>
    </row>
    <row r="67" spans="2:2" x14ac:dyDescent="0.2">
      <c r="B67" s="387" t="s">
        <v>37</v>
      </c>
    </row>
  </sheetData>
  <sortState xmlns:xlrd2="http://schemas.microsoft.com/office/spreadsheetml/2017/richdata2" ref="B46:B56">
    <sortCondition ref="B46:B56"/>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89D31-64E6-40AD-87EF-BAA6818CED3E}">
  <dimension ref="B2:G61"/>
  <sheetViews>
    <sheetView tabSelected="1" workbookViewId="0">
      <selection activeCell="B46" sqref="B46:F48"/>
    </sheetView>
  </sheetViews>
  <sheetFormatPr baseColWidth="10" defaultColWidth="11.5" defaultRowHeight="15" x14ac:dyDescent="0.2"/>
  <cols>
    <col min="1" max="1" width="5.83203125" customWidth="1"/>
    <col min="2" max="2" width="22" customWidth="1"/>
    <col min="3" max="3" width="23" customWidth="1"/>
    <col min="4" max="4" width="23.1640625" customWidth="1"/>
  </cols>
  <sheetData>
    <row r="2" spans="2:7" ht="31" x14ac:dyDescent="0.35">
      <c r="B2" s="248" t="s">
        <v>161</v>
      </c>
    </row>
    <row r="4" spans="2:7" x14ac:dyDescent="0.2">
      <c r="B4" s="10" t="s">
        <v>162</v>
      </c>
      <c r="C4" s="421">
        <f>'3-Project description'!B8</f>
        <v>0</v>
      </c>
      <c r="D4" s="421"/>
    </row>
    <row r="5" spans="2:7" x14ac:dyDescent="0.2">
      <c r="B5" s="10" t="s">
        <v>358</v>
      </c>
      <c r="C5" s="421">
        <f>'3-Project description'!B9</f>
        <v>0</v>
      </c>
      <c r="D5" s="421"/>
    </row>
    <row r="7" spans="2:7" ht="26" x14ac:dyDescent="0.3">
      <c r="B7" s="422" t="s">
        <v>163</v>
      </c>
      <c r="C7" s="422"/>
      <c r="D7" s="422"/>
      <c r="E7" s="422"/>
      <c r="F7" s="422"/>
      <c r="G7" s="422"/>
    </row>
    <row r="8" spans="2:7" x14ac:dyDescent="0.2">
      <c r="B8" s="268" t="s">
        <v>164</v>
      </c>
    </row>
    <row r="9" spans="2:7" ht="26" x14ac:dyDescent="0.3">
      <c r="B9" s="13" t="s">
        <v>39</v>
      </c>
      <c r="D9" s="13" t="s">
        <v>165</v>
      </c>
    </row>
    <row r="31" ht="14.5" customHeight="1" x14ac:dyDescent="0.2"/>
    <row r="32" customFormat="1" ht="14.5" customHeight="1" x14ac:dyDescent="0.2"/>
    <row r="33" spans="2:6" x14ac:dyDescent="0.2">
      <c r="B33" s="423" t="s">
        <v>166</v>
      </c>
      <c r="C33" s="423"/>
      <c r="D33" s="423"/>
      <c r="E33" s="423"/>
    </row>
    <row r="34" spans="2:6" x14ac:dyDescent="0.2">
      <c r="B34" s="423"/>
      <c r="C34" s="423"/>
      <c r="D34" s="423"/>
      <c r="E34" s="423"/>
    </row>
    <row r="35" spans="2:6" x14ac:dyDescent="0.2">
      <c r="B35" s="425" t="s">
        <v>167</v>
      </c>
      <c r="C35" s="425"/>
      <c r="D35" s="421"/>
      <c r="E35" s="421"/>
      <c r="F35" s="421"/>
    </row>
    <row r="36" spans="2:6" ht="14.5" customHeight="1" x14ac:dyDescent="0.2">
      <c r="B36" s="424" t="s">
        <v>168</v>
      </c>
      <c r="C36" s="424"/>
      <c r="D36" s="10" t="s">
        <v>169</v>
      </c>
      <c r="E36" s="10"/>
      <c r="F36" s="10"/>
    </row>
    <row r="37" spans="2:6" ht="14.5" customHeight="1" x14ac:dyDescent="0.2">
      <c r="B37" s="424"/>
      <c r="C37" s="424"/>
      <c r="D37" s="426" t="s">
        <v>170</v>
      </c>
      <c r="E37" s="426"/>
      <c r="F37" s="426"/>
    </row>
    <row r="38" spans="2:6" ht="14.5" customHeight="1" x14ac:dyDescent="0.2">
      <c r="B38" s="424"/>
      <c r="C38" s="424"/>
      <c r="D38" s="426" t="s">
        <v>171</v>
      </c>
      <c r="E38" s="426"/>
      <c r="F38" s="426"/>
    </row>
    <row r="39" spans="2:6" ht="14.5" customHeight="1" x14ac:dyDescent="0.2">
      <c r="B39" s="424"/>
      <c r="C39" s="424"/>
      <c r="D39" s="426" t="s">
        <v>172</v>
      </c>
      <c r="E39" s="426"/>
      <c r="F39" s="426"/>
    </row>
    <row r="40" spans="2:6" ht="14.5" customHeight="1" x14ac:dyDescent="0.2">
      <c r="B40" s="424"/>
      <c r="C40" s="424"/>
      <c r="D40" s="426" t="s">
        <v>173</v>
      </c>
      <c r="E40" s="426"/>
      <c r="F40" s="426"/>
    </row>
    <row r="41" spans="2:6" ht="14.5" customHeight="1" x14ac:dyDescent="0.2">
      <c r="B41" s="424"/>
      <c r="C41" s="424"/>
      <c r="D41" s="426" t="s">
        <v>174</v>
      </c>
      <c r="E41" s="426"/>
      <c r="F41" s="426"/>
    </row>
    <row r="44" spans="2:6" ht="19" x14ac:dyDescent="0.25">
      <c r="B44" s="251" t="s">
        <v>175</v>
      </c>
    </row>
    <row r="46" spans="2:6" s="252" customFormat="1" ht="30" customHeight="1" x14ac:dyDescent="0.2">
      <c r="B46" s="429"/>
      <c r="C46" s="429"/>
      <c r="D46" s="429"/>
      <c r="E46" s="429"/>
      <c r="F46" s="429"/>
    </row>
    <row r="47" spans="2:6" ht="30" customHeight="1" x14ac:dyDescent="0.2">
      <c r="B47" s="429"/>
      <c r="C47" s="429"/>
      <c r="D47" s="429"/>
      <c r="E47" s="429"/>
      <c r="F47" s="429"/>
    </row>
    <row r="48" spans="2:6" ht="30" customHeight="1" x14ac:dyDescent="0.2">
      <c r="B48" s="429"/>
      <c r="C48" s="429"/>
      <c r="D48" s="429"/>
      <c r="E48" s="429"/>
      <c r="F48" s="429"/>
    </row>
    <row r="51" spans="2:3" ht="19" x14ac:dyDescent="0.25">
      <c r="B51" s="428" t="s">
        <v>88</v>
      </c>
      <c r="C51" s="428"/>
    </row>
    <row r="52" spans="2:3" ht="16" x14ac:dyDescent="0.2">
      <c r="B52" s="253" t="s">
        <v>176</v>
      </c>
      <c r="C52" s="254" t="s">
        <v>22</v>
      </c>
    </row>
    <row r="53" spans="2:3" ht="32" x14ac:dyDescent="0.2">
      <c r="B53" s="253" t="s">
        <v>177</v>
      </c>
      <c r="C53" s="254" t="s">
        <v>22</v>
      </c>
    </row>
    <row r="54" spans="2:3" ht="32" x14ac:dyDescent="0.2">
      <c r="B54" s="253" t="s">
        <v>178</v>
      </c>
      <c r="C54" s="254" t="s">
        <v>22</v>
      </c>
    </row>
    <row r="55" spans="2:3" x14ac:dyDescent="0.2">
      <c r="B55" s="201"/>
      <c r="C55" s="386"/>
    </row>
    <row r="56" spans="2:3" x14ac:dyDescent="0.2">
      <c r="B56" s="201"/>
      <c r="C56" s="249"/>
    </row>
    <row r="57" spans="2:3" ht="29" customHeight="1" x14ac:dyDescent="0.25">
      <c r="B57" s="427" t="s">
        <v>179</v>
      </c>
      <c r="C57" s="427"/>
    </row>
    <row r="58" spans="2:3" ht="16" x14ac:dyDescent="0.2">
      <c r="B58" s="253" t="s">
        <v>180</v>
      </c>
      <c r="C58" s="254" t="s">
        <v>22</v>
      </c>
    </row>
    <row r="59" spans="2:3" ht="16" x14ac:dyDescent="0.2">
      <c r="B59" s="253" t="s">
        <v>181</v>
      </c>
      <c r="C59" s="254" t="s">
        <v>22</v>
      </c>
    </row>
    <row r="60" spans="2:3" ht="16" x14ac:dyDescent="0.2">
      <c r="B60" s="253" t="s">
        <v>182</v>
      </c>
      <c r="C60" s="254" t="s">
        <v>22</v>
      </c>
    </row>
    <row r="61" spans="2:3" ht="32" x14ac:dyDescent="0.2">
      <c r="B61" s="253" t="s">
        <v>183</v>
      </c>
      <c r="C61" s="254" t="s">
        <v>22</v>
      </c>
    </row>
  </sheetData>
  <sheetProtection sheet="1" objects="1" scenarios="1"/>
  <mergeCells count="20">
    <mergeCell ref="B57:C57"/>
    <mergeCell ref="B51:C51"/>
    <mergeCell ref="B46:C46"/>
    <mergeCell ref="D46:F46"/>
    <mergeCell ref="B47:C47"/>
    <mergeCell ref="B48:C48"/>
    <mergeCell ref="D47:F47"/>
    <mergeCell ref="D48:F48"/>
    <mergeCell ref="C4:D4"/>
    <mergeCell ref="C5:D5"/>
    <mergeCell ref="B7:G7"/>
    <mergeCell ref="B33:E34"/>
    <mergeCell ref="B36:C41"/>
    <mergeCell ref="B35:C35"/>
    <mergeCell ref="D35:F35"/>
    <mergeCell ref="D38:F38"/>
    <mergeCell ref="D37:F37"/>
    <mergeCell ref="D39:F39"/>
    <mergeCell ref="D40:F40"/>
    <mergeCell ref="D41:F41"/>
  </mergeCells>
  <pageMargins left="0.25" right="0.25" top="0.75" bottom="0.75" header="0.3" footer="0.3"/>
  <pageSetup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r:uid="{D0109FC8-91F3-4CD0-BC03-98B4DC341B44}">
          <x14:formula1>
            <xm:f>'Détails des listes déroulantes'!$B$60:$B$67</xm:f>
          </x14:formula1>
          <xm:sqref>B46:F48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04FD-DBC1-4035-85E7-3A4ED714FC6F}">
  <dimension ref="A1:G146"/>
  <sheetViews>
    <sheetView zoomScaleNormal="100" workbookViewId="0">
      <selection activeCell="E118" sqref="E118"/>
    </sheetView>
  </sheetViews>
  <sheetFormatPr baseColWidth="10" defaultColWidth="8.83203125" defaultRowHeight="15" x14ac:dyDescent="0.2"/>
  <cols>
    <col min="1" max="1" width="27.5" customWidth="1"/>
    <col min="2" max="2" width="26" customWidth="1"/>
    <col min="3" max="3" width="19.83203125" customWidth="1"/>
    <col min="4" max="4" width="28.83203125" customWidth="1"/>
    <col min="5" max="5" width="15.5" customWidth="1"/>
    <col min="6" max="6" width="12.5" customWidth="1"/>
    <col min="7" max="7" width="17.83203125" customWidth="1"/>
    <col min="10" max="10" width="11.83203125" bestFit="1" customWidth="1"/>
  </cols>
  <sheetData>
    <row r="1" spans="1:7" ht="95.5" customHeight="1" x14ac:dyDescent="0.55000000000000004">
      <c r="C1" s="36" t="s">
        <v>184</v>
      </c>
    </row>
    <row r="2" spans="1:7" ht="95.5" customHeight="1" x14ac:dyDescent="0.55000000000000004">
      <c r="C2" s="36"/>
    </row>
    <row r="3" spans="1:7" ht="23.5" customHeight="1" thickBot="1" x14ac:dyDescent="0.3">
      <c r="A3" s="37"/>
      <c r="B3" s="37"/>
      <c r="C3" s="37" t="s">
        <v>185</v>
      </c>
      <c r="D3" s="37" t="str">
        <f>'3-Project description'!B7</f>
        <v xml:space="preserve"> </v>
      </c>
      <c r="E3" s="37" t="s">
        <v>186</v>
      </c>
      <c r="F3" s="37">
        <f>'3-Project description'!B8</f>
        <v>0</v>
      </c>
      <c r="G3" s="37"/>
    </row>
    <row r="4" spans="1:7" ht="23" thickTop="1" thickBot="1" x14ac:dyDescent="0.3">
      <c r="A4" s="38"/>
      <c r="B4" s="38"/>
      <c r="C4" s="38"/>
      <c r="D4" s="38"/>
      <c r="E4" s="38"/>
      <c r="F4" s="39" t="s">
        <v>187</v>
      </c>
      <c r="G4" s="40"/>
    </row>
    <row r="5" spans="1:7" ht="16" thickTop="1" x14ac:dyDescent="0.2">
      <c r="A5" s="320" t="s">
        <v>188</v>
      </c>
      <c r="B5" s="337" t="s">
        <v>189</v>
      </c>
      <c r="C5" s="41" t="s">
        <v>190</v>
      </c>
      <c r="D5" s="337" t="s">
        <v>191</v>
      </c>
      <c r="E5" s="103" t="s">
        <v>192</v>
      </c>
      <c r="F5" s="42" t="s">
        <v>193</v>
      </c>
      <c r="G5" s="43"/>
    </row>
    <row r="6" spans="1:7" x14ac:dyDescent="0.2">
      <c r="A6" s="44"/>
      <c r="B6" s="45"/>
      <c r="C6" s="45"/>
      <c r="D6" s="94"/>
      <c r="E6" s="118"/>
      <c r="F6" s="129"/>
      <c r="G6" s="46" t="s">
        <v>194</v>
      </c>
    </row>
    <row r="7" spans="1:7" x14ac:dyDescent="0.2">
      <c r="A7" s="44" t="s">
        <v>195</v>
      </c>
      <c r="B7" s="94" t="str">
        <f>'4-Cell design'!C52</f>
        <v xml:space="preserve"> </v>
      </c>
      <c r="C7" s="314" t="e">
        <f>B7*3.3</f>
        <v>#VALUE!</v>
      </c>
      <c r="D7" s="316">
        <f>'3-Project description'!B9</f>
        <v>0</v>
      </c>
      <c r="E7" s="317">
        <f>D7*2.47</f>
        <v>0</v>
      </c>
      <c r="F7" s="47"/>
      <c r="G7" s="46" t="s">
        <v>196</v>
      </c>
    </row>
    <row r="8" spans="1:7" x14ac:dyDescent="0.2">
      <c r="A8" s="44" t="s">
        <v>197</v>
      </c>
      <c r="B8" s="94" t="str">
        <f>'4-Cell design'!C53</f>
        <v xml:space="preserve"> </v>
      </c>
      <c r="C8" s="314" t="e">
        <f t="shared" ref="C8:C9" si="0">B8*3.3</f>
        <v>#VALUE!</v>
      </c>
      <c r="D8" s="97"/>
      <c r="E8" s="318"/>
      <c r="F8" s="48" t="s">
        <v>198</v>
      </c>
      <c r="G8" s="46"/>
    </row>
    <row r="9" spans="1:7" x14ac:dyDescent="0.2">
      <c r="A9" s="44" t="s">
        <v>199</v>
      </c>
      <c r="B9" s="94" t="str">
        <f>'4-Cell design'!C54</f>
        <v xml:space="preserve"> </v>
      </c>
      <c r="C9" s="314" t="e">
        <f t="shared" si="0"/>
        <v>#VALUE!</v>
      </c>
      <c r="D9" s="97"/>
      <c r="E9" s="318"/>
      <c r="F9" s="130"/>
      <c r="G9" s="46" t="s">
        <v>200</v>
      </c>
    </row>
    <row r="10" spans="1:7" ht="16" thickBot="1" x14ac:dyDescent="0.25">
      <c r="A10" s="338" t="s">
        <v>201</v>
      </c>
      <c r="B10" s="321">
        <f>SUM(B7:B9)</f>
        <v>0</v>
      </c>
      <c r="C10" s="315" t="e">
        <f>SUM(C7:C9)</f>
        <v>#VALUE!</v>
      </c>
      <c r="D10" s="98"/>
      <c r="E10" s="319"/>
      <c r="F10" s="128"/>
      <c r="G10" s="49" t="s">
        <v>202</v>
      </c>
    </row>
    <row r="11" spans="1:7" ht="16" thickTop="1" x14ac:dyDescent="0.2">
      <c r="A11" s="343"/>
      <c r="B11" s="344"/>
      <c r="C11" s="345"/>
      <c r="D11" s="346"/>
      <c r="E11" s="346"/>
      <c r="F11" s="347"/>
      <c r="G11" s="38"/>
    </row>
    <row r="12" spans="1:7" x14ac:dyDescent="0.2">
      <c r="A12" s="343"/>
      <c r="B12" s="344"/>
      <c r="C12" s="345"/>
      <c r="D12" s="346"/>
      <c r="E12" s="346"/>
      <c r="F12" s="347"/>
      <c r="G12" s="38"/>
    </row>
    <row r="13" spans="1:7" ht="16" thickBot="1" x14ac:dyDescent="0.25">
      <c r="A13" s="38"/>
      <c r="B13" s="38"/>
      <c r="C13" s="38"/>
      <c r="D13" s="38"/>
      <c r="E13" s="38"/>
      <c r="F13" s="38"/>
      <c r="G13" s="38"/>
    </row>
    <row r="14" spans="1:7" ht="23" thickTop="1" thickBot="1" x14ac:dyDescent="0.3">
      <c r="A14" s="50" t="s">
        <v>203</v>
      </c>
      <c r="B14" s="51"/>
      <c r="C14" s="52"/>
      <c r="D14" s="53" t="s">
        <v>204</v>
      </c>
      <c r="E14" s="54"/>
      <c r="F14" s="55"/>
      <c r="G14" s="56"/>
    </row>
    <row r="15" spans="1:7" ht="17" thickTop="1" thickBot="1" x14ac:dyDescent="0.25">
      <c r="A15" s="322" t="s">
        <v>205</v>
      </c>
      <c r="C15" s="59"/>
      <c r="D15" s="17" t="s">
        <v>206</v>
      </c>
      <c r="E15" s="18" t="s">
        <v>207</v>
      </c>
      <c r="F15" s="19" t="s">
        <v>208</v>
      </c>
      <c r="G15" s="180" t="s">
        <v>209</v>
      </c>
    </row>
    <row r="16" spans="1:7" ht="17" thickTop="1" thickBot="1" x14ac:dyDescent="0.25">
      <c r="A16" s="189" t="s">
        <v>210</v>
      </c>
      <c r="B16" s="186" t="e">
        <f>G66-G65</f>
        <v>#VALUE!</v>
      </c>
      <c r="C16" s="183"/>
      <c r="D16" s="131" t="s">
        <v>22</v>
      </c>
      <c r="E16" s="132" t="s">
        <v>22</v>
      </c>
      <c r="F16" s="133" t="s">
        <v>22</v>
      </c>
      <c r="G16" s="60" t="e">
        <f>E16*F16</f>
        <v>#VALUE!</v>
      </c>
    </row>
    <row r="17" spans="1:7" ht="17" thickTop="1" thickBot="1" x14ac:dyDescent="0.25">
      <c r="A17" s="190" t="s">
        <v>211</v>
      </c>
      <c r="B17" s="187" t="e">
        <f>G106-G105</f>
        <v>#VALUE!</v>
      </c>
      <c r="C17" s="183"/>
      <c r="D17" s="134" t="s">
        <v>22</v>
      </c>
      <c r="E17" s="135" t="s">
        <v>22</v>
      </c>
      <c r="F17" s="136" t="s">
        <v>22</v>
      </c>
      <c r="G17" s="60" t="e">
        <f t="shared" ref="G17:G26" si="1">E17*F17</f>
        <v>#VALUE!</v>
      </c>
    </row>
    <row r="18" spans="1:7" ht="17" thickTop="1" thickBot="1" x14ac:dyDescent="0.25">
      <c r="A18" s="190" t="s">
        <v>212</v>
      </c>
      <c r="B18" s="187" t="e">
        <f>G146-G145</f>
        <v>#VALUE!</v>
      </c>
      <c r="C18" s="183"/>
      <c r="D18" s="134"/>
      <c r="E18" s="135"/>
      <c r="F18" s="136"/>
      <c r="G18" s="60">
        <f t="shared" si="1"/>
        <v>0</v>
      </c>
    </row>
    <row r="19" spans="1:7" ht="17" thickTop="1" thickBot="1" x14ac:dyDescent="0.25">
      <c r="A19" s="190"/>
      <c r="B19" s="187"/>
      <c r="C19" s="183"/>
      <c r="D19" s="177"/>
      <c r="E19" s="146"/>
      <c r="F19" s="178"/>
      <c r="G19" s="60">
        <f t="shared" si="1"/>
        <v>0</v>
      </c>
    </row>
    <row r="20" spans="1:7" ht="17" thickTop="1" thickBot="1" x14ac:dyDescent="0.25">
      <c r="A20" s="190"/>
      <c r="B20" s="187"/>
      <c r="C20" s="184"/>
      <c r="D20" s="328"/>
      <c r="E20" s="329"/>
      <c r="F20" s="330"/>
      <c r="G20" s="176">
        <f t="shared" si="1"/>
        <v>0</v>
      </c>
    </row>
    <row r="21" spans="1:7" ht="17" thickTop="1" thickBot="1" x14ac:dyDescent="0.25">
      <c r="A21" s="190" t="s">
        <v>213</v>
      </c>
      <c r="B21" s="187" t="e">
        <f>G27</f>
        <v>#VALUE!</v>
      </c>
      <c r="C21" s="35"/>
      <c r="D21" s="331"/>
      <c r="E21" s="23"/>
      <c r="F21" s="332"/>
      <c r="G21" s="176">
        <f t="shared" si="1"/>
        <v>0</v>
      </c>
    </row>
    <row r="22" spans="1:7" ht="17" thickTop="1" thickBot="1" x14ac:dyDescent="0.25">
      <c r="A22" s="190"/>
      <c r="B22" s="188"/>
      <c r="C22" s="35"/>
      <c r="D22" s="333"/>
      <c r="E22" s="334"/>
      <c r="F22" s="335"/>
      <c r="G22" s="176">
        <f t="shared" si="1"/>
        <v>0</v>
      </c>
    </row>
    <row r="23" spans="1:7" ht="17" thickTop="1" thickBot="1" x14ac:dyDescent="0.25">
      <c r="A23" s="191" t="s">
        <v>214</v>
      </c>
      <c r="B23" s="185" t="e">
        <f>SUM(B16:B22)</f>
        <v>#VALUE!</v>
      </c>
      <c r="C23" s="61"/>
      <c r="D23" s="131"/>
      <c r="E23" s="179"/>
      <c r="F23" s="133"/>
      <c r="G23" s="60">
        <f t="shared" si="1"/>
        <v>0</v>
      </c>
    </row>
    <row r="24" spans="1:7" ht="17" thickTop="1" thickBot="1" x14ac:dyDescent="0.25">
      <c r="A24" s="323" t="s">
        <v>215</v>
      </c>
      <c r="B24" s="58">
        <f>SUM(G65+G105+G145)</f>
        <v>0</v>
      </c>
      <c r="C24" s="61"/>
      <c r="D24" s="134"/>
      <c r="E24" s="135"/>
      <c r="F24" s="136"/>
      <c r="G24" s="60">
        <f t="shared" si="1"/>
        <v>0</v>
      </c>
    </row>
    <row r="25" spans="1:7" ht="17" thickTop="1" thickBot="1" x14ac:dyDescent="0.25">
      <c r="A25" s="153" t="s">
        <v>216</v>
      </c>
      <c r="B25" s="336">
        <v>0</v>
      </c>
      <c r="C25" s="61"/>
      <c r="D25" s="134"/>
      <c r="E25" s="135"/>
      <c r="F25" s="136"/>
      <c r="G25" s="60">
        <f t="shared" si="1"/>
        <v>0</v>
      </c>
    </row>
    <row r="26" spans="1:7" ht="17" thickTop="1" thickBot="1" x14ac:dyDescent="0.25">
      <c r="A26" s="193" t="s">
        <v>217</v>
      </c>
      <c r="B26" s="196">
        <f>B24+B25</f>
        <v>0</v>
      </c>
      <c r="C26" s="194"/>
      <c r="D26" s="134"/>
      <c r="E26" s="135"/>
      <c r="F26" s="136"/>
      <c r="G26" s="60">
        <f t="shared" si="1"/>
        <v>0</v>
      </c>
    </row>
    <row r="27" spans="1:7" ht="20" thickBot="1" x14ac:dyDescent="0.3">
      <c r="A27" s="62" t="s">
        <v>218</v>
      </c>
      <c r="B27" s="195" t="e">
        <f>B23+B26</f>
        <v>#VALUE!</v>
      </c>
      <c r="C27" s="61"/>
      <c r="D27" s="63"/>
      <c r="E27" s="64"/>
      <c r="F27" s="65" t="s">
        <v>219</v>
      </c>
      <c r="G27" s="66" t="e">
        <f>SUM(G16:G26)</f>
        <v>#VALUE!</v>
      </c>
    </row>
    <row r="28" spans="1:7" ht="21" thickTop="1" thickBot="1" x14ac:dyDescent="0.3">
      <c r="A28" s="339"/>
      <c r="B28" s="340"/>
      <c r="C28" s="35"/>
      <c r="D28" s="38"/>
      <c r="E28" s="341"/>
      <c r="F28" s="342"/>
      <c r="G28" s="342"/>
    </row>
    <row r="29" spans="1:7" ht="28" thickTop="1" thickBot="1" x14ac:dyDescent="0.35">
      <c r="A29" s="443" t="s">
        <v>195</v>
      </c>
      <c r="B29" s="444"/>
      <c r="C29" s="444"/>
      <c r="D29" s="444"/>
      <c r="E29" s="444"/>
      <c r="F29" s="444"/>
      <c r="G29" s="445"/>
    </row>
    <row r="30" spans="1:7" ht="17" thickTop="1" thickBot="1" x14ac:dyDescent="0.25">
      <c r="A30" s="38"/>
      <c r="B30" s="38"/>
      <c r="C30" s="38"/>
      <c r="D30" s="38"/>
      <c r="E30" s="38"/>
      <c r="F30" s="38"/>
      <c r="G30" s="38"/>
    </row>
    <row r="31" spans="1:7" ht="20" thickTop="1" x14ac:dyDescent="0.25">
      <c r="A31" s="67" t="s">
        <v>220</v>
      </c>
      <c r="B31" s="68"/>
      <c r="C31" s="69" t="s">
        <v>221</v>
      </c>
      <c r="D31" s="68" t="s">
        <v>222</v>
      </c>
      <c r="E31" s="70"/>
      <c r="F31" s="70"/>
      <c r="G31" s="71"/>
    </row>
    <row r="32" spans="1:7" ht="16" thickBot="1" x14ac:dyDescent="0.25">
      <c r="A32" s="72"/>
      <c r="B32" s="73"/>
      <c r="C32" s="74" t="str">
        <f>B7</f>
        <v xml:space="preserve"> </v>
      </c>
      <c r="D32" s="75" t="e">
        <f>C32*3.3</f>
        <v>#VALUE!</v>
      </c>
      <c r="E32" s="73"/>
      <c r="F32" s="73"/>
      <c r="G32" s="76"/>
    </row>
    <row r="33" spans="1:7" ht="20" thickTop="1" x14ac:dyDescent="0.25">
      <c r="A33" s="77" t="s">
        <v>195</v>
      </c>
      <c r="B33" s="78"/>
      <c r="C33" s="79" t="s">
        <v>223</v>
      </c>
      <c r="D33" s="448" t="s">
        <v>224</v>
      </c>
      <c r="E33" s="448"/>
      <c r="F33" s="448"/>
      <c r="G33" s="449"/>
    </row>
    <row r="34" spans="1:7" x14ac:dyDescent="0.2">
      <c r="A34" s="80" t="s">
        <v>225</v>
      </c>
      <c r="B34" s="81" t="s">
        <v>221</v>
      </c>
      <c r="C34" s="81" t="s">
        <v>222</v>
      </c>
      <c r="D34" s="81" t="s">
        <v>226</v>
      </c>
      <c r="E34" s="81" t="s">
        <v>227</v>
      </c>
      <c r="F34" s="81" t="s">
        <v>228</v>
      </c>
      <c r="G34" s="82" t="s">
        <v>229</v>
      </c>
    </row>
    <row r="35" spans="1:7" ht="16" thickBot="1" x14ac:dyDescent="0.25">
      <c r="A35" s="139">
        <v>3</v>
      </c>
      <c r="B35" s="83" t="e">
        <f>A35*C32</f>
        <v>#VALUE!</v>
      </c>
      <c r="C35" s="83" t="e">
        <f>B35*3.3</f>
        <v>#VALUE!</v>
      </c>
      <c r="D35" s="300">
        <v>804</v>
      </c>
      <c r="E35" s="84" t="e">
        <f>B35/D35</f>
        <v>#VALUE!</v>
      </c>
      <c r="F35" s="154">
        <v>218</v>
      </c>
      <c r="G35" s="150" t="e">
        <f>E35*F35</f>
        <v>#VALUE!</v>
      </c>
    </row>
    <row r="36" spans="1:7" ht="21" thickTop="1" thickBot="1" x14ac:dyDescent="0.3">
      <c r="A36" s="454" t="s">
        <v>230</v>
      </c>
      <c r="B36" s="455"/>
      <c r="C36" s="456"/>
      <c r="D36" s="85"/>
      <c r="E36" s="85"/>
      <c r="F36" s="85"/>
      <c r="G36" s="86"/>
    </row>
    <row r="37" spans="1:7" ht="16" thickTop="1" x14ac:dyDescent="0.2">
      <c r="A37" s="457" t="s">
        <v>231</v>
      </c>
      <c r="B37" s="458"/>
      <c r="C37" s="79" t="s">
        <v>223</v>
      </c>
      <c r="D37" s="448"/>
      <c r="E37" s="448"/>
      <c r="F37" s="448"/>
      <c r="G37" s="449"/>
    </row>
    <row r="38" spans="1:7" x14ac:dyDescent="0.2">
      <c r="A38" s="80" t="s">
        <v>221</v>
      </c>
      <c r="B38" s="81" t="s">
        <v>222</v>
      </c>
      <c r="C38" s="81"/>
      <c r="D38" s="81" t="s">
        <v>232</v>
      </c>
      <c r="E38" s="81" t="s">
        <v>233</v>
      </c>
      <c r="F38" s="81"/>
      <c r="G38" s="82" t="s">
        <v>234</v>
      </c>
    </row>
    <row r="39" spans="1:7" ht="16" thickBot="1" x14ac:dyDescent="0.25">
      <c r="A39" s="139" t="s">
        <v>22</v>
      </c>
      <c r="B39" s="83" t="e">
        <f>A39*3.3</f>
        <v>#VALUE!</v>
      </c>
      <c r="C39" s="83"/>
      <c r="D39" s="84" t="e">
        <f>(D32/B39)*1.1</f>
        <v>#VALUE!</v>
      </c>
      <c r="E39" s="154" t="s">
        <v>22</v>
      </c>
      <c r="F39" s="83"/>
      <c r="G39" s="150" t="e">
        <f>D39*E39</f>
        <v>#VALUE!</v>
      </c>
    </row>
    <row r="40" spans="1:7" ht="20" thickTop="1" x14ac:dyDescent="0.25">
      <c r="A40" s="87" t="s">
        <v>235</v>
      </c>
      <c r="B40" s="88"/>
      <c r="C40" s="79" t="s">
        <v>223</v>
      </c>
      <c r="D40" s="436"/>
      <c r="E40" s="436"/>
      <c r="F40" s="436"/>
      <c r="G40" s="437"/>
    </row>
    <row r="41" spans="1:7" x14ac:dyDescent="0.2">
      <c r="A41" s="80" t="s">
        <v>236</v>
      </c>
      <c r="B41" s="81" t="s">
        <v>237</v>
      </c>
      <c r="C41" s="81" t="s">
        <v>238</v>
      </c>
      <c r="D41" s="81"/>
      <c r="E41" s="81" t="s">
        <v>239</v>
      </c>
      <c r="F41" s="81" t="s">
        <v>240</v>
      </c>
      <c r="G41" s="82" t="s">
        <v>241</v>
      </c>
    </row>
    <row r="42" spans="1:7" ht="16" thickBot="1" x14ac:dyDescent="0.25">
      <c r="A42" s="139" t="s">
        <v>22</v>
      </c>
      <c r="B42" s="84" t="e">
        <f>D39</f>
        <v>#VALUE!</v>
      </c>
      <c r="C42" s="84" t="e">
        <f>A42*B42</f>
        <v>#VALUE!</v>
      </c>
      <c r="D42" s="84"/>
      <c r="E42" s="84" t="e">
        <f>C42</f>
        <v>#VALUE!</v>
      </c>
      <c r="F42" s="154" t="s">
        <v>22</v>
      </c>
      <c r="G42" s="152" t="e">
        <f>E42*F42</f>
        <v>#VALUE!</v>
      </c>
    </row>
    <row r="43" spans="1:7" ht="20" thickTop="1" x14ac:dyDescent="0.25">
      <c r="A43" s="87" t="s">
        <v>242</v>
      </c>
      <c r="B43" s="115" t="s">
        <v>243</v>
      </c>
      <c r="C43" s="436"/>
      <c r="D43" s="436"/>
      <c r="E43" s="436"/>
      <c r="F43" s="436"/>
      <c r="G43" s="437"/>
    </row>
    <row r="44" spans="1:7" x14ac:dyDescent="0.2">
      <c r="A44" s="81" t="s">
        <v>244</v>
      </c>
      <c r="B44" s="81" t="s">
        <v>233</v>
      </c>
      <c r="C44" s="80" t="s">
        <v>245</v>
      </c>
      <c r="D44" s="81" t="s">
        <v>246</v>
      </c>
      <c r="E44" s="81" t="s">
        <v>239</v>
      </c>
      <c r="G44" s="82" t="s">
        <v>242</v>
      </c>
    </row>
    <row r="45" spans="1:7" ht="16" thickBot="1" x14ac:dyDescent="0.25">
      <c r="A45" s="139" t="s">
        <v>22</v>
      </c>
      <c r="B45" s="148" t="s">
        <v>22</v>
      </c>
      <c r="C45" s="149" t="s">
        <v>22</v>
      </c>
      <c r="D45" s="148" t="s">
        <v>22</v>
      </c>
      <c r="E45" s="140" t="e">
        <f>A45*C45</f>
        <v>#VALUE!</v>
      </c>
      <c r="F45" s="327" t="s">
        <v>22</v>
      </c>
      <c r="G45" s="152" t="e">
        <f>D45*E45+A45*B45</f>
        <v>#VALUE!</v>
      </c>
    </row>
    <row r="46" spans="1:7" ht="17" thickTop="1" thickBot="1" x14ac:dyDescent="0.25">
      <c r="A46" s="35"/>
      <c r="B46" s="89"/>
      <c r="C46" s="89"/>
      <c r="D46" s="89"/>
      <c r="E46" s="89"/>
      <c r="F46" s="90"/>
      <c r="G46" s="90"/>
    </row>
    <row r="47" spans="1:7" ht="20" thickTop="1" x14ac:dyDescent="0.25">
      <c r="A47" s="91" t="s">
        <v>247</v>
      </c>
      <c r="B47" s="92"/>
      <c r="C47" s="79" t="s">
        <v>223</v>
      </c>
      <c r="D47" s="448" t="s">
        <v>22</v>
      </c>
      <c r="E47" s="448"/>
      <c r="F47" s="448"/>
      <c r="G47" s="449"/>
    </row>
    <row r="48" spans="1:7" x14ac:dyDescent="0.2">
      <c r="A48" s="93" t="s">
        <v>206</v>
      </c>
      <c r="B48" s="94" t="s">
        <v>248</v>
      </c>
      <c r="C48" s="94"/>
      <c r="D48" s="95"/>
      <c r="E48" s="95"/>
      <c r="F48" s="95" t="s">
        <v>249</v>
      </c>
      <c r="G48" s="96" t="s">
        <v>201</v>
      </c>
    </row>
    <row r="49" spans="1:7" x14ac:dyDescent="0.2">
      <c r="A49" s="141" t="s">
        <v>250</v>
      </c>
      <c r="B49" s="135">
        <v>0</v>
      </c>
      <c r="C49" s="94"/>
      <c r="D49" s="95"/>
      <c r="E49" s="95"/>
      <c r="F49" s="496"/>
      <c r="G49" s="500">
        <f t="shared" ref="G49:G55" si="2">B49*F49</f>
        <v>0</v>
      </c>
    </row>
    <row r="50" spans="1:7" x14ac:dyDescent="0.2">
      <c r="A50" s="141"/>
      <c r="B50" s="135"/>
      <c r="C50" s="94"/>
      <c r="D50" s="95"/>
      <c r="E50" s="95"/>
      <c r="F50" s="496"/>
      <c r="G50" s="500">
        <f t="shared" si="2"/>
        <v>0</v>
      </c>
    </row>
    <row r="51" spans="1:7" x14ac:dyDescent="0.2">
      <c r="A51" s="141"/>
      <c r="B51" s="135"/>
      <c r="C51" s="94"/>
      <c r="D51" s="95"/>
      <c r="E51" s="95"/>
      <c r="F51" s="496"/>
      <c r="G51" s="500">
        <f t="shared" si="2"/>
        <v>0</v>
      </c>
    </row>
    <row r="52" spans="1:7" x14ac:dyDescent="0.2">
      <c r="A52" s="141"/>
      <c r="B52" s="135"/>
      <c r="C52" s="94"/>
      <c r="D52" s="95"/>
      <c r="E52" s="95"/>
      <c r="F52" s="496"/>
      <c r="G52" s="500">
        <f t="shared" si="2"/>
        <v>0</v>
      </c>
    </row>
    <row r="53" spans="1:7" x14ac:dyDescent="0.2">
      <c r="A53" s="141"/>
      <c r="B53" s="135"/>
      <c r="C53" s="94"/>
      <c r="D53" s="95"/>
      <c r="E53" s="95"/>
      <c r="F53" s="496"/>
      <c r="G53" s="500">
        <f t="shared" si="2"/>
        <v>0</v>
      </c>
    </row>
    <row r="54" spans="1:7" x14ac:dyDescent="0.2">
      <c r="A54" s="141"/>
      <c r="B54" s="135"/>
      <c r="C54" s="94"/>
      <c r="D54" s="95"/>
      <c r="E54" s="95"/>
      <c r="F54" s="496"/>
      <c r="G54" s="500">
        <f t="shared" si="2"/>
        <v>0</v>
      </c>
    </row>
    <row r="55" spans="1:7" x14ac:dyDescent="0.2">
      <c r="A55" s="141"/>
      <c r="B55" s="135"/>
      <c r="C55" s="94"/>
      <c r="D55" s="95"/>
      <c r="E55" s="95"/>
      <c r="F55" s="496"/>
      <c r="G55" s="500">
        <f t="shared" si="2"/>
        <v>0</v>
      </c>
    </row>
    <row r="56" spans="1:7" x14ac:dyDescent="0.2">
      <c r="A56" s="141" t="s">
        <v>22</v>
      </c>
      <c r="B56" s="142"/>
      <c r="C56" s="94"/>
      <c r="D56" s="97"/>
      <c r="E56" s="97"/>
      <c r="F56" s="496"/>
      <c r="G56" s="500">
        <f>B56*F56</f>
        <v>0</v>
      </c>
    </row>
    <row r="57" spans="1:7" ht="16" thickBot="1" x14ac:dyDescent="0.25">
      <c r="A57" s="143" t="s">
        <v>22</v>
      </c>
      <c r="B57" s="144"/>
      <c r="C57" s="64"/>
      <c r="D57" s="98"/>
      <c r="E57" s="98"/>
      <c r="F57" s="505"/>
      <c r="G57" s="501">
        <f>B57*F57</f>
        <v>0</v>
      </c>
    </row>
    <row r="58" spans="1:7" ht="17" thickTop="1" thickBot="1" x14ac:dyDescent="0.25">
      <c r="A58" s="99"/>
      <c r="B58" s="100"/>
      <c r="C58" s="64"/>
      <c r="D58" s="98"/>
      <c r="E58" s="98"/>
      <c r="F58" s="100" t="s">
        <v>219</v>
      </c>
      <c r="G58" s="501">
        <f>SUM(G49:G57)</f>
        <v>0</v>
      </c>
    </row>
    <row r="59" spans="1:7" ht="17" thickTop="1" thickBot="1" x14ac:dyDescent="0.25">
      <c r="A59" s="35"/>
      <c r="B59" s="38"/>
      <c r="C59" s="38"/>
      <c r="D59" s="38"/>
      <c r="E59" s="38"/>
      <c r="F59" s="90"/>
      <c r="G59" s="101"/>
    </row>
    <row r="60" spans="1:7" ht="20" thickTop="1" x14ac:dyDescent="0.25">
      <c r="A60" s="102" t="s">
        <v>215</v>
      </c>
      <c r="B60" s="41"/>
      <c r="C60" s="79" t="s">
        <v>223</v>
      </c>
      <c r="D60" s="448"/>
      <c r="E60" s="448"/>
      <c r="F60" s="450"/>
      <c r="G60" s="103" t="s">
        <v>251</v>
      </c>
    </row>
    <row r="61" spans="1:7" x14ac:dyDescent="0.2">
      <c r="A61" s="104"/>
      <c r="B61" s="94" t="s">
        <v>252</v>
      </c>
      <c r="C61" s="94" t="s">
        <v>253</v>
      </c>
      <c r="D61" s="94" t="s">
        <v>254</v>
      </c>
      <c r="E61" s="94"/>
      <c r="F61" s="94"/>
      <c r="G61" s="105"/>
    </row>
    <row r="62" spans="1:7" x14ac:dyDescent="0.2">
      <c r="A62" s="104" t="s">
        <v>359</v>
      </c>
      <c r="B62" s="135">
        <v>0</v>
      </c>
      <c r="C62" s="496">
        <v>25</v>
      </c>
      <c r="D62" s="430"/>
      <c r="E62" s="431"/>
      <c r="F62" s="432"/>
      <c r="G62" s="502">
        <f>B62*C62</f>
        <v>0</v>
      </c>
    </row>
    <row r="63" spans="1:7" x14ac:dyDescent="0.2">
      <c r="A63" s="107" t="s">
        <v>256</v>
      </c>
      <c r="B63" s="146">
        <v>0</v>
      </c>
      <c r="C63" s="499">
        <v>0</v>
      </c>
      <c r="D63" s="430" t="s">
        <v>22</v>
      </c>
      <c r="E63" s="431"/>
      <c r="F63" s="432"/>
      <c r="G63" s="502">
        <f>B63*C63</f>
        <v>0</v>
      </c>
    </row>
    <row r="64" spans="1:7" ht="16" thickBot="1" x14ac:dyDescent="0.25">
      <c r="A64" s="143"/>
      <c r="B64" s="157"/>
      <c r="C64" s="156"/>
      <c r="D64" s="433"/>
      <c r="E64" s="434"/>
      <c r="F64" s="435"/>
      <c r="G64" s="503">
        <f>B64*C64</f>
        <v>0</v>
      </c>
    </row>
    <row r="65" spans="1:7" ht="17" thickTop="1" thickBot="1" x14ac:dyDescent="0.25">
      <c r="A65" s="108"/>
      <c r="B65" s="109"/>
      <c r="C65" s="110"/>
      <c r="D65" s="109"/>
      <c r="E65" s="109"/>
      <c r="F65" s="109" t="s">
        <v>219</v>
      </c>
      <c r="G65" s="504">
        <f>G62+G63+G64</f>
        <v>0</v>
      </c>
    </row>
    <row r="66" spans="1:7" ht="20" thickTop="1" x14ac:dyDescent="0.25">
      <c r="A66" s="111"/>
      <c r="C66" s="112"/>
      <c r="D66" s="112"/>
      <c r="F66" s="181" t="s">
        <v>257</v>
      </c>
      <c r="G66" s="163" t="e">
        <f>G65+G58+G45+G42+G39+G35</f>
        <v>#VALUE!</v>
      </c>
    </row>
    <row r="67" spans="1:7" ht="20" thickBot="1" x14ac:dyDescent="0.3">
      <c r="A67" s="111"/>
      <c r="C67" s="112"/>
      <c r="D67" s="112"/>
    </row>
    <row r="68" spans="1:7" ht="24" customHeight="1" thickTop="1" thickBot="1" x14ac:dyDescent="0.35">
      <c r="A68" s="443" t="s">
        <v>258</v>
      </c>
      <c r="B68" s="444"/>
      <c r="C68" s="444"/>
      <c r="D68" s="444"/>
      <c r="E68" s="444"/>
      <c r="F68" s="444"/>
      <c r="G68" s="445"/>
    </row>
    <row r="69" spans="1:7" ht="20" thickTop="1" x14ac:dyDescent="0.25">
      <c r="A69" s="67" t="s">
        <v>220</v>
      </c>
      <c r="B69" s="68"/>
      <c r="C69" s="69" t="s">
        <v>221</v>
      </c>
      <c r="D69" s="68" t="s">
        <v>222</v>
      </c>
      <c r="E69" s="70"/>
      <c r="F69" s="70"/>
      <c r="G69" s="71"/>
    </row>
    <row r="70" spans="1:7" ht="16" thickBot="1" x14ac:dyDescent="0.25">
      <c r="A70" s="72"/>
      <c r="B70" s="73"/>
      <c r="C70" s="113" t="str">
        <f>B8</f>
        <v xml:space="preserve"> </v>
      </c>
      <c r="D70" s="75" t="e">
        <f>C70*3.3</f>
        <v>#VALUE!</v>
      </c>
      <c r="E70" s="73"/>
      <c r="F70" s="73"/>
      <c r="G70" s="76"/>
    </row>
    <row r="71" spans="1:7" ht="20" thickTop="1" x14ac:dyDescent="0.25">
      <c r="A71" s="114" t="s">
        <v>259</v>
      </c>
      <c r="B71" s="115"/>
      <c r="C71" s="79" t="s">
        <v>223</v>
      </c>
      <c r="D71" s="436"/>
      <c r="E71" s="436"/>
      <c r="F71" s="436"/>
      <c r="G71" s="437"/>
    </row>
    <row r="72" spans="1:7" x14ac:dyDescent="0.2">
      <c r="A72" s="80" t="s">
        <v>225</v>
      </c>
      <c r="B72" s="81" t="s">
        <v>221</v>
      </c>
      <c r="C72" s="81" t="s">
        <v>222</v>
      </c>
      <c r="D72" s="81" t="s">
        <v>260</v>
      </c>
      <c r="E72" s="81" t="s">
        <v>227</v>
      </c>
      <c r="F72" s="81" t="s">
        <v>228</v>
      </c>
      <c r="G72" s="82" t="s">
        <v>261</v>
      </c>
    </row>
    <row r="73" spans="1:7" ht="16" thickBot="1" x14ac:dyDescent="0.25">
      <c r="A73" s="139">
        <v>0</v>
      </c>
      <c r="B73" s="83" t="e">
        <f>A73*C70</f>
        <v>#VALUE!</v>
      </c>
      <c r="C73" s="83" t="e">
        <f>B73*3.3</f>
        <v>#VALUE!</v>
      </c>
      <c r="D73" s="300"/>
      <c r="E73" s="84" t="e">
        <f>B73/D73</f>
        <v>#VALUE!</v>
      </c>
      <c r="F73" s="154"/>
      <c r="G73" s="152" t="e">
        <f>E73*F73</f>
        <v>#VALUE!</v>
      </c>
    </row>
    <row r="74" spans="1:7" ht="17" thickTop="1" thickBot="1" x14ac:dyDescent="0.25">
      <c r="A74" s="38"/>
      <c r="B74" s="38"/>
      <c r="C74" s="38"/>
      <c r="D74" s="38"/>
      <c r="E74" s="38"/>
      <c r="F74" s="38"/>
      <c r="G74" s="38"/>
    </row>
    <row r="75" spans="1:7" ht="20" thickTop="1" x14ac:dyDescent="0.25">
      <c r="A75" s="459" t="s">
        <v>230</v>
      </c>
      <c r="B75" s="456"/>
      <c r="C75" s="456"/>
      <c r="D75" s="436"/>
      <c r="E75" s="436"/>
      <c r="F75" s="436"/>
      <c r="G75" s="437"/>
    </row>
    <row r="76" spans="1:7" x14ac:dyDescent="0.2">
      <c r="A76" s="451" t="s">
        <v>231</v>
      </c>
      <c r="B76" s="452"/>
      <c r="C76" s="452"/>
      <c r="D76" s="116"/>
      <c r="E76" s="116"/>
      <c r="F76" s="116"/>
      <c r="G76" s="117"/>
    </row>
    <row r="77" spans="1:7" x14ac:dyDescent="0.2">
      <c r="A77" s="80" t="s">
        <v>221</v>
      </c>
      <c r="B77" s="81" t="s">
        <v>222</v>
      </c>
      <c r="C77" s="81"/>
      <c r="D77" s="81" t="s">
        <v>232</v>
      </c>
      <c r="E77" s="81" t="s">
        <v>233</v>
      </c>
      <c r="F77" s="81"/>
      <c r="G77" s="82" t="s">
        <v>234</v>
      </c>
    </row>
    <row r="78" spans="1:7" ht="16" thickBot="1" x14ac:dyDescent="0.25">
      <c r="A78" s="139">
        <v>0</v>
      </c>
      <c r="B78" s="83">
        <f>A78*3.3</f>
        <v>0</v>
      </c>
      <c r="C78" s="83"/>
      <c r="D78" s="140" t="e">
        <f>D70/B78*1.1</f>
        <v>#VALUE!</v>
      </c>
      <c r="E78" s="506">
        <v>0</v>
      </c>
      <c r="F78" s="83"/>
      <c r="G78" s="150" t="e">
        <f>D78*E78</f>
        <v>#VALUE!</v>
      </c>
    </row>
    <row r="79" spans="1:7" ht="17" thickTop="1" thickBot="1" x14ac:dyDescent="0.25">
      <c r="A79" s="38"/>
      <c r="B79" s="38"/>
      <c r="C79" s="38"/>
      <c r="D79" s="38"/>
      <c r="E79" s="38"/>
      <c r="F79" s="38"/>
      <c r="G79" s="507"/>
    </row>
    <row r="80" spans="1:7" ht="20" thickTop="1" x14ac:dyDescent="0.25">
      <c r="A80" s="87" t="s">
        <v>235</v>
      </c>
      <c r="B80" s="88"/>
      <c r="C80" s="79" t="s">
        <v>223</v>
      </c>
      <c r="D80" s="448"/>
      <c r="E80" s="448"/>
      <c r="F80" s="448"/>
      <c r="G80" s="449"/>
    </row>
    <row r="81" spans="1:7" x14ac:dyDescent="0.2">
      <c r="A81" s="80" t="s">
        <v>236</v>
      </c>
      <c r="B81" s="81" t="s">
        <v>237</v>
      </c>
      <c r="C81" s="81" t="str">
        <f>C41</f>
        <v>Insulators required</v>
      </c>
      <c r="D81" s="81"/>
      <c r="E81" s="81" t="str">
        <f>C81</f>
        <v>Insulators required</v>
      </c>
      <c r="F81" s="81" t="s">
        <v>246</v>
      </c>
      <c r="G81" s="82" t="s">
        <v>241</v>
      </c>
    </row>
    <row r="82" spans="1:7" ht="16" thickBot="1" x14ac:dyDescent="0.25">
      <c r="A82" s="139">
        <v>0</v>
      </c>
      <c r="B82" s="140" t="e">
        <f>D78</f>
        <v>#VALUE!</v>
      </c>
      <c r="C82" s="140" t="e">
        <f>A82*B82</f>
        <v>#VALUE!</v>
      </c>
      <c r="D82" s="140"/>
      <c r="E82" s="140" t="e">
        <f>C82</f>
        <v>#VALUE!</v>
      </c>
      <c r="F82" s="506">
        <v>0</v>
      </c>
      <c r="G82" s="152" t="e">
        <f>E82*F82</f>
        <v>#VALUE!</v>
      </c>
    </row>
    <row r="83" spans="1:7" ht="17" thickTop="1" thickBot="1" x14ac:dyDescent="0.25">
      <c r="A83" s="38"/>
      <c r="B83" s="38"/>
      <c r="C83" s="38"/>
      <c r="D83" s="38"/>
      <c r="E83" s="38"/>
      <c r="F83" s="38"/>
      <c r="G83" s="38"/>
    </row>
    <row r="84" spans="1:7" ht="20" thickTop="1" x14ac:dyDescent="0.25">
      <c r="A84" s="87" t="str">
        <f>A43</f>
        <v>Corner material</v>
      </c>
      <c r="B84" s="453" t="s">
        <v>243</v>
      </c>
      <c r="C84" s="453"/>
      <c r="D84" s="436"/>
      <c r="E84" s="436"/>
      <c r="F84" s="436"/>
      <c r="G84" s="437"/>
    </row>
    <row r="85" spans="1:7" x14ac:dyDescent="0.2">
      <c r="A85" s="81" t="s">
        <v>262</v>
      </c>
      <c r="B85" s="81" t="s">
        <v>233</v>
      </c>
      <c r="C85" s="80" t="s">
        <v>245</v>
      </c>
      <c r="D85" s="81" t="s">
        <v>246</v>
      </c>
      <c r="E85" s="81" t="s">
        <v>239</v>
      </c>
      <c r="G85" s="82" t="s">
        <v>242</v>
      </c>
    </row>
    <row r="86" spans="1:7" ht="16" thickBot="1" x14ac:dyDescent="0.25">
      <c r="A86" s="139">
        <v>0</v>
      </c>
      <c r="B86" s="506">
        <v>0</v>
      </c>
      <c r="C86" s="149">
        <v>0</v>
      </c>
      <c r="D86" s="506">
        <v>0</v>
      </c>
      <c r="E86" s="140">
        <f>A86*C86</f>
        <v>0</v>
      </c>
      <c r="F86" s="160" t="s">
        <v>22</v>
      </c>
      <c r="G86" s="509">
        <f>D86*E86+A86*B86</f>
        <v>0</v>
      </c>
    </row>
    <row r="87" spans="1:7" ht="17" thickTop="1" thickBot="1" x14ac:dyDescent="0.25">
      <c r="A87" s="38"/>
      <c r="B87" s="38"/>
      <c r="C87" s="38"/>
      <c r="D87" s="38"/>
      <c r="E87" s="38"/>
      <c r="F87" s="38"/>
      <c r="G87" s="38"/>
    </row>
    <row r="88" spans="1:7" ht="20" thickTop="1" x14ac:dyDescent="0.25">
      <c r="A88" s="91" t="s">
        <v>247</v>
      </c>
      <c r="B88" s="92"/>
      <c r="C88" s="79" t="s">
        <v>223</v>
      </c>
      <c r="D88" s="137"/>
      <c r="E88" s="137"/>
      <c r="F88" s="137"/>
      <c r="G88" s="138"/>
    </row>
    <row r="89" spans="1:7" x14ac:dyDescent="0.2">
      <c r="A89" s="93" t="s">
        <v>206</v>
      </c>
      <c r="B89" s="94" t="s">
        <v>263</v>
      </c>
      <c r="C89" s="94"/>
      <c r="D89" s="95"/>
      <c r="E89" s="95"/>
      <c r="F89" s="95" t="str">
        <f>F48</f>
        <v>Price ($/unit)</v>
      </c>
      <c r="G89" s="508" t="s">
        <v>201</v>
      </c>
    </row>
    <row r="90" spans="1:7" x14ac:dyDescent="0.2">
      <c r="A90" s="141"/>
      <c r="B90" s="135"/>
      <c r="C90" s="94"/>
      <c r="D90" s="95"/>
      <c r="E90" s="95"/>
      <c r="F90" s="155"/>
      <c r="G90" s="500">
        <f t="shared" ref="G90:G95" si="3">B90*F90</f>
        <v>0</v>
      </c>
    </row>
    <row r="91" spans="1:7" x14ac:dyDescent="0.2">
      <c r="A91" s="141"/>
      <c r="B91" s="135"/>
      <c r="C91" s="94"/>
      <c r="D91" s="95"/>
      <c r="E91" s="95"/>
      <c r="F91" s="155"/>
      <c r="G91" s="500">
        <f t="shared" si="3"/>
        <v>0</v>
      </c>
    </row>
    <row r="92" spans="1:7" x14ac:dyDescent="0.2">
      <c r="A92" s="141"/>
      <c r="B92" s="135"/>
      <c r="C92" s="94"/>
      <c r="D92" s="95"/>
      <c r="E92" s="95"/>
      <c r="F92" s="155"/>
      <c r="G92" s="500">
        <f t="shared" si="3"/>
        <v>0</v>
      </c>
    </row>
    <row r="93" spans="1:7" x14ac:dyDescent="0.2">
      <c r="A93" s="141"/>
      <c r="B93" s="135"/>
      <c r="C93" s="94"/>
      <c r="D93" s="95"/>
      <c r="E93" s="95"/>
      <c r="F93" s="155"/>
      <c r="G93" s="500">
        <f t="shared" si="3"/>
        <v>0</v>
      </c>
    </row>
    <row r="94" spans="1:7" x14ac:dyDescent="0.2">
      <c r="A94" s="141"/>
      <c r="B94" s="135"/>
      <c r="C94" s="94"/>
      <c r="D94" s="95"/>
      <c r="E94" s="95"/>
      <c r="F94" s="155"/>
      <c r="G94" s="500">
        <f t="shared" si="3"/>
        <v>0</v>
      </c>
    </row>
    <row r="95" spans="1:7" x14ac:dyDescent="0.2">
      <c r="A95" s="141"/>
      <c r="B95" s="135"/>
      <c r="C95" s="94"/>
      <c r="D95" s="95"/>
      <c r="E95" s="95"/>
      <c r="F95" s="155"/>
      <c r="G95" s="500">
        <f>B95*F95</f>
        <v>0</v>
      </c>
    </row>
    <row r="96" spans="1:7" x14ac:dyDescent="0.2">
      <c r="A96" s="141"/>
      <c r="B96" s="142"/>
      <c r="C96" s="94"/>
      <c r="D96" s="97"/>
      <c r="E96" s="97"/>
      <c r="F96" s="155"/>
      <c r="G96" s="500">
        <f>B96*F96</f>
        <v>0</v>
      </c>
    </row>
    <row r="97" spans="1:7" ht="16" thickBot="1" x14ac:dyDescent="0.25">
      <c r="A97" s="143"/>
      <c r="B97" s="144"/>
      <c r="C97" s="64"/>
      <c r="D97" s="98"/>
      <c r="E97" s="98"/>
      <c r="F97" s="156"/>
      <c r="G97" s="501">
        <f>B97*F97</f>
        <v>0</v>
      </c>
    </row>
    <row r="98" spans="1:7" ht="17" thickTop="1" thickBot="1" x14ac:dyDescent="0.25">
      <c r="A98" s="99"/>
      <c r="B98" s="100"/>
      <c r="C98" s="64"/>
      <c r="D98" s="98"/>
      <c r="E98" s="98"/>
      <c r="F98" s="100" t="s">
        <v>219</v>
      </c>
      <c r="G98" s="501">
        <f>SUM(G90:G97)</f>
        <v>0</v>
      </c>
    </row>
    <row r="99" spans="1:7" ht="17" thickTop="1" thickBot="1" x14ac:dyDescent="0.25">
      <c r="A99" s="38"/>
      <c r="B99" s="38"/>
      <c r="C99" s="38"/>
      <c r="D99" s="38"/>
      <c r="E99" s="38"/>
      <c r="F99" s="38"/>
      <c r="G99" s="38"/>
    </row>
    <row r="100" spans="1:7" ht="20" thickTop="1" x14ac:dyDescent="0.25">
      <c r="A100" s="102" t="s">
        <v>215</v>
      </c>
      <c r="B100" s="41"/>
      <c r="C100" s="79" t="s">
        <v>223</v>
      </c>
      <c r="D100" s="436"/>
      <c r="E100" s="436"/>
      <c r="F100" s="436"/>
      <c r="G100" s="437"/>
    </row>
    <row r="101" spans="1:7" x14ac:dyDescent="0.2">
      <c r="A101" s="104"/>
      <c r="B101" s="94" t="s">
        <v>252</v>
      </c>
      <c r="C101" s="94" t="str">
        <f>C61</f>
        <v>Rates ($/h)</v>
      </c>
      <c r="D101" s="94" t="s">
        <v>264</v>
      </c>
      <c r="E101" s="94"/>
      <c r="F101" s="94"/>
      <c r="G101" s="118" t="s">
        <v>251</v>
      </c>
    </row>
    <row r="102" spans="1:7" x14ac:dyDescent="0.2">
      <c r="A102" s="104" t="s">
        <v>255</v>
      </c>
      <c r="B102" s="135">
        <v>0</v>
      </c>
      <c r="C102" s="145">
        <v>25</v>
      </c>
      <c r="D102" s="430"/>
      <c r="E102" s="431"/>
      <c r="F102" s="432"/>
      <c r="G102" s="106">
        <f>B102*C102</f>
        <v>0</v>
      </c>
    </row>
    <row r="103" spans="1:7" ht="16" thickBot="1" x14ac:dyDescent="0.25">
      <c r="A103" s="119" t="s">
        <v>256</v>
      </c>
      <c r="B103" s="146">
        <v>0</v>
      </c>
      <c r="C103" s="147">
        <v>0</v>
      </c>
      <c r="D103" s="430"/>
      <c r="E103" s="431"/>
      <c r="F103" s="432"/>
      <c r="G103" s="106">
        <f>B103*C103</f>
        <v>0</v>
      </c>
    </row>
    <row r="104" spans="1:7" ht="16" thickTop="1" x14ac:dyDescent="0.2">
      <c r="A104" s="167"/>
      <c r="B104" s="146"/>
      <c r="C104" s="147"/>
      <c r="D104" s="438"/>
      <c r="E104" s="439"/>
      <c r="F104" s="440"/>
      <c r="G104" s="168">
        <f>B104*C104</f>
        <v>0</v>
      </c>
    </row>
    <row r="105" spans="1:7" ht="16" thickBot="1" x14ac:dyDescent="0.25">
      <c r="A105" s="94"/>
      <c r="B105" s="94"/>
      <c r="C105" s="127"/>
      <c r="D105" s="94"/>
      <c r="E105" s="94"/>
      <c r="F105" s="94" t="s">
        <v>219</v>
      </c>
      <c r="G105" s="172">
        <f>G102+G103+G104</f>
        <v>0</v>
      </c>
    </row>
    <row r="106" spans="1:7" ht="16" thickBot="1" x14ac:dyDescent="0.25">
      <c r="A106" s="169"/>
      <c r="B106" s="170"/>
      <c r="C106" s="171"/>
      <c r="D106" s="170"/>
      <c r="E106" s="170"/>
      <c r="F106" s="182" t="s">
        <v>265</v>
      </c>
      <c r="G106" s="192" t="e">
        <f>G105+G98+G86+G82+G78+G73</f>
        <v>#VALUE!</v>
      </c>
    </row>
    <row r="107" spans="1:7" ht="16" thickBot="1" x14ac:dyDescent="0.25">
      <c r="A107" s="165"/>
      <c r="B107" s="120"/>
      <c r="C107" s="166"/>
      <c r="D107" s="120"/>
      <c r="E107" s="120"/>
      <c r="F107" s="120"/>
      <c r="G107" s="164"/>
    </row>
    <row r="108" spans="1:7" ht="28" thickTop="1" thickBot="1" x14ac:dyDescent="0.35">
      <c r="A108" s="443" t="str">
        <f>A18</f>
        <v>Subdivision/Band Fences</v>
      </c>
      <c r="B108" s="444"/>
      <c r="C108" s="444"/>
      <c r="D108" s="444"/>
      <c r="E108" s="444"/>
      <c r="F108" s="444"/>
      <c r="G108" s="445"/>
    </row>
    <row r="109" spans="1:7" ht="20" thickTop="1" x14ac:dyDescent="0.25">
      <c r="A109" s="67" t="s">
        <v>220</v>
      </c>
      <c r="B109" s="68"/>
      <c r="C109" s="69" t="s">
        <v>221</v>
      </c>
      <c r="D109" s="68" t="s">
        <v>222</v>
      </c>
      <c r="E109" s="70"/>
      <c r="F109" s="70"/>
      <c r="G109" s="71"/>
    </row>
    <row r="110" spans="1:7" ht="16" thickBot="1" x14ac:dyDescent="0.25">
      <c r="A110" s="72"/>
      <c r="B110" s="73"/>
      <c r="C110" s="74" t="str">
        <f>B9</f>
        <v xml:space="preserve"> </v>
      </c>
      <c r="D110" s="75" t="e">
        <f>C110*3.3</f>
        <v>#VALUE!</v>
      </c>
      <c r="E110" s="73"/>
      <c r="F110" s="73"/>
      <c r="G110" s="76"/>
    </row>
    <row r="111" spans="1:7" ht="20" thickTop="1" x14ac:dyDescent="0.25">
      <c r="A111" s="446" t="str">
        <f>A9</f>
        <v>Closure of subdivisions/bands</v>
      </c>
      <c r="B111" s="447"/>
      <c r="C111" s="79" t="s">
        <v>223</v>
      </c>
      <c r="D111" s="436"/>
      <c r="E111" s="436"/>
      <c r="F111" s="436"/>
      <c r="G111" s="437"/>
    </row>
    <row r="112" spans="1:7" x14ac:dyDescent="0.2">
      <c r="A112" s="80" t="str">
        <f>A72</f>
        <v>Number of wires</v>
      </c>
      <c r="B112" s="81" t="s">
        <v>221</v>
      </c>
      <c r="C112" s="81" t="s">
        <v>222</v>
      </c>
      <c r="D112" s="81" t="s">
        <v>226</v>
      </c>
      <c r="E112" s="81" t="s">
        <v>227</v>
      </c>
      <c r="F112" s="81" t="str">
        <f>F72</f>
        <v>Price ($/roll)</v>
      </c>
      <c r="G112" s="82" t="s">
        <v>266</v>
      </c>
    </row>
    <row r="113" spans="1:7" ht="16" thickBot="1" x14ac:dyDescent="0.25">
      <c r="A113" s="139">
        <v>0</v>
      </c>
      <c r="B113" s="83" t="e">
        <f>A113*C110</f>
        <v>#VALUE!</v>
      </c>
      <c r="C113" s="83" t="e">
        <f>B113*3.3</f>
        <v>#VALUE!</v>
      </c>
      <c r="D113" s="300"/>
      <c r="E113" s="84" t="e">
        <f>B113/D113</f>
        <v>#VALUE!</v>
      </c>
      <c r="F113" s="159"/>
      <c r="G113" s="325" t="e">
        <f>E113*F113</f>
        <v>#VALUE!</v>
      </c>
    </row>
    <row r="114" spans="1:7" ht="11" customHeight="1" thickTop="1" thickBot="1" x14ac:dyDescent="0.25">
      <c r="A114" s="38"/>
      <c r="B114" s="38"/>
      <c r="C114" s="38"/>
      <c r="D114" s="38"/>
      <c r="E114" s="38"/>
      <c r="F114" s="38"/>
      <c r="G114" s="38"/>
    </row>
    <row r="115" spans="1:7" ht="20" thickTop="1" x14ac:dyDescent="0.25">
      <c r="A115" s="87" t="str">
        <f>A75</f>
        <v>Fence posts</v>
      </c>
      <c r="B115" s="88"/>
      <c r="C115" s="79" t="s">
        <v>223</v>
      </c>
      <c r="D115" s="137"/>
      <c r="E115" s="137"/>
      <c r="F115" s="137"/>
      <c r="G115" s="138"/>
    </row>
    <row r="116" spans="1:7" x14ac:dyDescent="0.2">
      <c r="A116" s="57" t="str">
        <f>A76</f>
        <v>Spacing between stakes</v>
      </c>
      <c r="B116" s="116"/>
      <c r="C116" s="116"/>
      <c r="D116" s="116"/>
      <c r="E116" s="116"/>
      <c r="F116" s="116"/>
      <c r="G116" s="117"/>
    </row>
    <row r="117" spans="1:7" x14ac:dyDescent="0.2">
      <c r="A117" s="57" t="s">
        <v>221</v>
      </c>
      <c r="B117" s="116" t="s">
        <v>222</v>
      </c>
      <c r="C117" s="116"/>
      <c r="D117" s="116" t="str">
        <f>D77</f>
        <v>Pickets required</v>
      </c>
      <c r="E117" s="116" t="str">
        <f>E77</f>
        <v>Price ($/stake)</v>
      </c>
      <c r="F117" s="116"/>
      <c r="G117" s="117" t="str">
        <f>G77</f>
        <v>Cost of pickets</v>
      </c>
    </row>
    <row r="118" spans="1:7" ht="16" thickBot="1" x14ac:dyDescent="0.25">
      <c r="A118" s="174">
        <v>0</v>
      </c>
      <c r="B118" s="121">
        <f>A118*3.3</f>
        <v>0</v>
      </c>
      <c r="C118" s="121"/>
      <c r="D118" s="173" t="e">
        <f>D110/B118*1.1</f>
        <v>#VALUE!</v>
      </c>
      <c r="E118" s="510"/>
      <c r="F118" s="121"/>
      <c r="G118" s="326" t="e">
        <f>D118*E118</f>
        <v>#VALUE!</v>
      </c>
    </row>
    <row r="119" spans="1:7" ht="12" customHeight="1" thickTop="1" thickBot="1" x14ac:dyDescent="0.25">
      <c r="A119" s="38"/>
      <c r="B119" s="38"/>
      <c r="C119" s="38"/>
      <c r="D119" s="38"/>
      <c r="E119" s="38"/>
      <c r="F119" s="38"/>
      <c r="G119" s="38"/>
    </row>
    <row r="120" spans="1:7" ht="20" thickTop="1" x14ac:dyDescent="0.25">
      <c r="A120" s="87" t="str">
        <f>A80</f>
        <v>Insulators</v>
      </c>
      <c r="B120" s="88"/>
      <c r="C120" s="79" t="str">
        <f>C115</f>
        <v>Explanations</v>
      </c>
      <c r="D120" s="436"/>
      <c r="E120" s="436"/>
      <c r="F120" s="436"/>
      <c r="G120" s="437"/>
    </row>
    <row r="121" spans="1:7" x14ac:dyDescent="0.2">
      <c r="A121" s="80" t="str">
        <f>A81</f>
        <v>Number/stake</v>
      </c>
      <c r="B121" s="81" t="str">
        <f>B81</f>
        <v>Pickets</v>
      </c>
      <c r="C121" s="81" t="str">
        <f>C81</f>
        <v>Insulators required</v>
      </c>
      <c r="D121" s="81"/>
      <c r="E121" s="81" t="str">
        <f>C121</f>
        <v>Insulators required</v>
      </c>
      <c r="F121" s="81" t="s">
        <v>267</v>
      </c>
      <c r="G121" s="82" t="str">
        <f>G81</f>
        <v>Cost of insulators</v>
      </c>
    </row>
    <row r="122" spans="1:7" ht="16" thickBot="1" x14ac:dyDescent="0.25">
      <c r="A122" s="139">
        <v>0</v>
      </c>
      <c r="B122" s="140" t="e">
        <f>D118</f>
        <v>#VALUE!</v>
      </c>
      <c r="C122" s="140" t="e">
        <f>A122*B122</f>
        <v>#VALUE!</v>
      </c>
      <c r="D122" s="140"/>
      <c r="E122" s="140" t="e">
        <f>C122</f>
        <v>#VALUE!</v>
      </c>
      <c r="F122" s="506">
        <v>0</v>
      </c>
      <c r="G122" s="325" t="e">
        <f>E122*F122</f>
        <v>#VALUE!</v>
      </c>
    </row>
    <row r="123" spans="1:7" ht="9.5" customHeight="1" thickTop="1" thickBot="1" x14ac:dyDescent="0.25">
      <c r="A123" s="38"/>
      <c r="B123" s="38"/>
      <c r="C123" s="38"/>
      <c r="D123" s="38"/>
      <c r="E123" s="38"/>
      <c r="F123" s="38"/>
      <c r="G123" s="38"/>
    </row>
    <row r="124" spans="1:7" ht="20" thickTop="1" x14ac:dyDescent="0.25">
      <c r="A124" s="87" t="str">
        <f>A84</f>
        <v>Corner material</v>
      </c>
      <c r="B124" s="88"/>
      <c r="C124" s="79" t="str">
        <f>C120</f>
        <v>Explanations</v>
      </c>
      <c r="D124" s="436"/>
      <c r="E124" s="436"/>
      <c r="F124" s="436"/>
      <c r="G124" s="437"/>
    </row>
    <row r="125" spans="1:7" x14ac:dyDescent="0.2">
      <c r="A125" s="80" t="str">
        <f>A85</f>
        <v>Number of corner posts</v>
      </c>
      <c r="B125" s="80" t="str">
        <f t="shared" ref="B125:G125" si="4">B85</f>
        <v>Price ($/stake)</v>
      </c>
      <c r="C125" s="80" t="str">
        <f t="shared" si="4"/>
        <v>Units/Picket</v>
      </c>
      <c r="D125" s="80" t="str">
        <f t="shared" si="4"/>
        <v>$/unit</v>
      </c>
      <c r="E125" s="80" t="str">
        <f t="shared" si="4"/>
        <v>Units required</v>
      </c>
      <c r="F125" s="80">
        <f t="shared" si="4"/>
        <v>0</v>
      </c>
      <c r="G125" s="80" t="str">
        <f t="shared" si="4"/>
        <v>Corner material</v>
      </c>
    </row>
    <row r="126" spans="1:7" ht="16" thickBot="1" x14ac:dyDescent="0.25">
      <c r="A126" s="139">
        <v>0</v>
      </c>
      <c r="B126" s="148">
        <v>0</v>
      </c>
      <c r="C126" s="149">
        <v>2</v>
      </c>
      <c r="D126" s="148">
        <v>0</v>
      </c>
      <c r="E126" s="140">
        <f>A126*C126</f>
        <v>0</v>
      </c>
      <c r="F126" s="151" t="s">
        <v>22</v>
      </c>
      <c r="G126" s="324">
        <f>D126*E126+A126*B126</f>
        <v>0</v>
      </c>
    </row>
    <row r="127" spans="1:7" ht="10.25" customHeight="1" thickTop="1" thickBot="1" x14ac:dyDescent="0.25">
      <c r="A127" s="38"/>
      <c r="B127" s="38"/>
      <c r="C127" s="38"/>
      <c r="D127" s="38"/>
      <c r="E127" s="38"/>
      <c r="F127" s="38"/>
      <c r="G127" s="38"/>
    </row>
    <row r="128" spans="1:7" ht="20" thickTop="1" x14ac:dyDescent="0.25">
      <c r="A128" s="91" t="s">
        <v>268</v>
      </c>
      <c r="B128" s="92"/>
      <c r="C128" s="79" t="s">
        <v>223</v>
      </c>
      <c r="D128" s="436"/>
      <c r="E128" s="436"/>
      <c r="F128" s="436"/>
      <c r="G128" s="437"/>
    </row>
    <row r="129" spans="1:7" x14ac:dyDescent="0.2">
      <c r="A129" s="93" t="s">
        <v>206</v>
      </c>
      <c r="B129" s="94" t="str">
        <f>B89</f>
        <v>Number</v>
      </c>
      <c r="C129" s="94"/>
      <c r="D129" s="95"/>
      <c r="E129" s="95"/>
      <c r="F129" s="95" t="str">
        <f>F89</f>
        <v>Price ($/unit)</v>
      </c>
      <c r="G129" s="96" t="s">
        <v>201</v>
      </c>
    </row>
    <row r="130" spans="1:7" ht="16" thickBot="1" x14ac:dyDescent="0.25">
      <c r="A130" s="134" t="s">
        <v>269</v>
      </c>
      <c r="B130" s="135"/>
      <c r="C130" s="94"/>
      <c r="D130" s="95"/>
      <c r="E130" s="95"/>
      <c r="F130" s="136"/>
      <c r="G130" s="501">
        <f>B130*F130</f>
        <v>0</v>
      </c>
    </row>
    <row r="131" spans="1:7" ht="17" thickTop="1" thickBot="1" x14ac:dyDescent="0.25">
      <c r="A131" s="134" t="s">
        <v>250</v>
      </c>
      <c r="B131" s="135"/>
      <c r="C131" s="94"/>
      <c r="D131" s="95"/>
      <c r="E131" s="95"/>
      <c r="F131" s="136"/>
      <c r="G131" s="501">
        <f t="shared" ref="G131:G132" si="5">B131*F131</f>
        <v>0</v>
      </c>
    </row>
    <row r="132" spans="1:7" ht="17" thickTop="1" thickBot="1" x14ac:dyDescent="0.25">
      <c r="A132" s="134" t="s">
        <v>270</v>
      </c>
      <c r="B132" s="135"/>
      <c r="C132" s="94"/>
      <c r="D132" s="95"/>
      <c r="E132" s="95"/>
      <c r="F132" s="136"/>
      <c r="G132" s="501">
        <f t="shared" si="5"/>
        <v>0</v>
      </c>
    </row>
    <row r="133" spans="1:7" ht="17" thickTop="1" thickBot="1" x14ac:dyDescent="0.25">
      <c r="A133" s="141"/>
      <c r="B133" s="135"/>
      <c r="C133" s="94"/>
      <c r="D133" s="95"/>
      <c r="E133" s="95"/>
      <c r="F133" s="155"/>
      <c r="G133" s="501">
        <f t="shared" ref="G133:G136" si="6">B133*F133</f>
        <v>0</v>
      </c>
    </row>
    <row r="134" spans="1:7" ht="17" thickTop="1" thickBot="1" x14ac:dyDescent="0.25">
      <c r="A134" s="141"/>
      <c r="B134" s="135"/>
      <c r="C134" s="94"/>
      <c r="D134" s="95"/>
      <c r="E134" s="95"/>
      <c r="F134" s="155"/>
      <c r="G134" s="501">
        <f t="shared" si="6"/>
        <v>0</v>
      </c>
    </row>
    <row r="135" spans="1:7" ht="17" thickTop="1" thickBot="1" x14ac:dyDescent="0.25">
      <c r="A135" s="141"/>
      <c r="B135" s="135"/>
      <c r="C135" s="94"/>
      <c r="D135" s="95"/>
      <c r="E135" s="95"/>
      <c r="F135" s="155"/>
      <c r="G135" s="501">
        <f t="shared" si="6"/>
        <v>0</v>
      </c>
    </row>
    <row r="136" spans="1:7" ht="17" thickTop="1" thickBot="1" x14ac:dyDescent="0.25">
      <c r="A136" s="141"/>
      <c r="B136" s="142"/>
      <c r="C136" s="94"/>
      <c r="D136" s="97"/>
      <c r="E136" s="97"/>
      <c r="F136" s="155"/>
      <c r="G136" s="501">
        <f t="shared" si="6"/>
        <v>0</v>
      </c>
    </row>
    <row r="137" spans="1:7" ht="17" thickTop="1" thickBot="1" x14ac:dyDescent="0.25">
      <c r="A137" s="143"/>
      <c r="B137" s="144"/>
      <c r="C137" s="64"/>
      <c r="D137" s="98"/>
      <c r="E137" s="98"/>
      <c r="F137" s="156"/>
      <c r="G137" s="501">
        <f>B137*F137</f>
        <v>0</v>
      </c>
    </row>
    <row r="138" spans="1:7" ht="17" thickTop="1" thickBot="1" x14ac:dyDescent="0.25">
      <c r="A138" s="99"/>
      <c r="B138" s="100"/>
      <c r="C138" s="64"/>
      <c r="D138" s="98"/>
      <c r="E138" s="98"/>
      <c r="F138" s="175" t="s">
        <v>219</v>
      </c>
      <c r="G138" s="501">
        <f>SUM(G130:G137)</f>
        <v>0</v>
      </c>
    </row>
    <row r="139" spans="1:7" ht="10.25" customHeight="1" thickTop="1" thickBot="1" x14ac:dyDescent="0.25">
      <c r="A139" s="122"/>
      <c r="B139" s="123"/>
      <c r="C139" s="124"/>
      <c r="D139" s="125"/>
      <c r="E139" s="125"/>
      <c r="F139" s="123"/>
      <c r="G139" s="126"/>
    </row>
    <row r="140" spans="1:7" ht="21" thickTop="1" thickBot="1" x14ac:dyDescent="0.3">
      <c r="A140" s="102" t="s">
        <v>215</v>
      </c>
      <c r="B140" s="41"/>
      <c r="C140" s="79" t="s">
        <v>223</v>
      </c>
      <c r="D140" s="441"/>
      <c r="E140" s="441"/>
      <c r="F140" s="441"/>
      <c r="G140" s="442"/>
    </row>
    <row r="141" spans="1:7" ht="16" thickTop="1" x14ac:dyDescent="0.2">
      <c r="A141" s="104"/>
      <c r="B141" s="94" t="s">
        <v>252</v>
      </c>
      <c r="C141" s="94" t="str">
        <f>C101</f>
        <v>Rates ($/h)</v>
      </c>
      <c r="D141" s="79" t="s">
        <v>254</v>
      </c>
      <c r="E141" s="94"/>
      <c r="F141" s="94"/>
      <c r="G141" s="94" t="s">
        <v>251</v>
      </c>
    </row>
    <row r="142" spans="1:7" x14ac:dyDescent="0.2">
      <c r="A142" s="104" t="s">
        <v>255</v>
      </c>
      <c r="B142" s="135">
        <v>0</v>
      </c>
      <c r="C142" s="145">
        <v>25</v>
      </c>
      <c r="D142" s="430"/>
      <c r="E142" s="431"/>
      <c r="F142" s="432"/>
      <c r="G142" s="511">
        <f>B142*C142</f>
        <v>0</v>
      </c>
    </row>
    <row r="143" spans="1:7" ht="16" thickBot="1" x14ac:dyDescent="0.25">
      <c r="A143" s="119" t="s">
        <v>256</v>
      </c>
      <c r="B143" s="146">
        <v>0</v>
      </c>
      <c r="C143" s="147">
        <v>0</v>
      </c>
      <c r="D143" s="430"/>
      <c r="E143" s="431"/>
      <c r="F143" s="432"/>
      <c r="G143" s="511">
        <f>B143*C143</f>
        <v>0</v>
      </c>
    </row>
    <row r="144" spans="1:7" ht="17" thickTop="1" thickBot="1" x14ac:dyDescent="0.25">
      <c r="A144" s="143"/>
      <c r="B144" s="157"/>
      <c r="C144" s="158"/>
      <c r="D144" s="433"/>
      <c r="E144" s="434"/>
      <c r="F144" s="435"/>
      <c r="G144" s="512">
        <f>B144*C144</f>
        <v>0</v>
      </c>
    </row>
    <row r="145" spans="1:7" ht="17" thickTop="1" thickBot="1" x14ac:dyDescent="0.25">
      <c r="A145" s="108"/>
      <c r="B145" s="109"/>
      <c r="C145" s="110"/>
      <c r="D145" s="120"/>
      <c r="E145" s="109"/>
      <c r="F145" s="109" t="s">
        <v>219</v>
      </c>
      <c r="G145" s="513">
        <f>G142+G143+G144</f>
        <v>0</v>
      </c>
    </row>
    <row r="146" spans="1:7" ht="16" thickTop="1" x14ac:dyDescent="0.2">
      <c r="F146" s="181" t="s">
        <v>271</v>
      </c>
      <c r="G146" s="162" t="e">
        <f>G145+G138+G126+G122+G118+G113</f>
        <v>#VALUE!</v>
      </c>
    </row>
  </sheetData>
  <sheetProtection sheet="1" objects="1" scenarios="1"/>
  <mergeCells count="34">
    <mergeCell ref="A29:G29"/>
    <mergeCell ref="A36:C36"/>
    <mergeCell ref="A37:B37"/>
    <mergeCell ref="A68:G68"/>
    <mergeCell ref="A75:C75"/>
    <mergeCell ref="D63:F63"/>
    <mergeCell ref="D64:F64"/>
    <mergeCell ref="D71:G71"/>
    <mergeCell ref="D75:G75"/>
    <mergeCell ref="D103:F103"/>
    <mergeCell ref="A108:G108"/>
    <mergeCell ref="A111:B111"/>
    <mergeCell ref="D33:G33"/>
    <mergeCell ref="D37:G37"/>
    <mergeCell ref="D40:G40"/>
    <mergeCell ref="C43:G43"/>
    <mergeCell ref="D47:G47"/>
    <mergeCell ref="D60:F60"/>
    <mergeCell ref="D62:F62"/>
    <mergeCell ref="A76:C76"/>
    <mergeCell ref="D80:G80"/>
    <mergeCell ref="D84:G84"/>
    <mergeCell ref="B84:C84"/>
    <mergeCell ref="D100:G100"/>
    <mergeCell ref="D102:F102"/>
    <mergeCell ref="D143:F143"/>
    <mergeCell ref="D144:F144"/>
    <mergeCell ref="D124:G124"/>
    <mergeCell ref="D104:F104"/>
    <mergeCell ref="D111:G111"/>
    <mergeCell ref="D120:G120"/>
    <mergeCell ref="D128:G128"/>
    <mergeCell ref="D140:G140"/>
    <mergeCell ref="D142:F142"/>
  </mergeCells>
  <pageMargins left="0.7" right="0.7" top="0.75" bottom="0.75" header="0.3" footer="0.3"/>
  <pageSetup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FBA3-EECF-4CF8-AA7B-16162C8E88DE}">
  <dimension ref="A1:M42"/>
  <sheetViews>
    <sheetView topLeftCell="A13" workbookViewId="0">
      <selection activeCell="A24" sqref="A24"/>
    </sheetView>
  </sheetViews>
  <sheetFormatPr baseColWidth="10" defaultColWidth="8.83203125" defaultRowHeight="15" x14ac:dyDescent="0.2"/>
  <cols>
    <col min="1" max="1" width="39.5" bestFit="1" customWidth="1"/>
    <col min="2" max="2" width="9" customWidth="1"/>
    <col min="3" max="3" width="27.83203125" customWidth="1"/>
    <col min="4" max="4" width="27.5" customWidth="1"/>
  </cols>
  <sheetData>
    <row r="1" spans="1:13" ht="29" x14ac:dyDescent="0.35">
      <c r="A1" s="15"/>
      <c r="B1" s="488" t="s">
        <v>272</v>
      </c>
      <c r="C1" s="489"/>
      <c r="D1" s="15"/>
    </row>
    <row r="2" spans="1:13" ht="32.5" customHeight="1" x14ac:dyDescent="0.25">
      <c r="A2" s="15"/>
      <c r="B2" s="16"/>
      <c r="C2" s="16"/>
      <c r="D2" s="15"/>
    </row>
    <row r="3" spans="1:13" ht="20" thickBot="1" x14ac:dyDescent="0.3">
      <c r="A3" s="490"/>
      <c r="B3" s="490"/>
      <c r="C3" s="490" t="s">
        <v>185</v>
      </c>
      <c r="D3" s="490" t="str">
        <f>'3-Project description'!B7</f>
        <v xml:space="preserve"> </v>
      </c>
    </row>
    <row r="4" spans="1:13" ht="20" thickBot="1" x14ac:dyDescent="0.3">
      <c r="A4" s="491" t="s">
        <v>186</v>
      </c>
      <c r="B4" s="490">
        <f>'3-Project description'!B8</f>
        <v>0</v>
      </c>
      <c r="C4" s="492"/>
      <c r="D4" s="492"/>
    </row>
    <row r="5" spans="1:13" ht="17" thickTop="1" thickBot="1" x14ac:dyDescent="0.25">
      <c r="A5" s="361" t="s">
        <v>206</v>
      </c>
      <c r="B5" s="18" t="s">
        <v>263</v>
      </c>
      <c r="C5" s="19" t="s">
        <v>249</v>
      </c>
      <c r="D5" s="20" t="s">
        <v>201</v>
      </c>
    </row>
    <row r="6" spans="1:13" ht="17" thickTop="1" thickBot="1" x14ac:dyDescent="0.25">
      <c r="A6" s="362" t="s">
        <v>273</v>
      </c>
      <c r="B6" s="353">
        <v>0</v>
      </c>
      <c r="C6" s="21">
        <v>0</v>
      </c>
      <c r="D6" s="22">
        <f>B6*C6</f>
        <v>0</v>
      </c>
      <c r="G6" s="14"/>
      <c r="H6" s="14"/>
      <c r="I6" s="14"/>
      <c r="J6" s="14"/>
      <c r="K6" s="14"/>
      <c r="L6" s="14"/>
      <c r="M6" s="14"/>
    </row>
    <row r="7" spans="1:13" ht="17" thickTop="1" thickBot="1" x14ac:dyDescent="0.25">
      <c r="A7" s="363" t="s">
        <v>274</v>
      </c>
      <c r="B7" s="353">
        <v>0</v>
      </c>
      <c r="C7" s="24">
        <v>0</v>
      </c>
      <c r="D7" s="22">
        <f t="shared" ref="D7:D25" si="0">B7*C7</f>
        <v>0</v>
      </c>
    </row>
    <row r="8" spans="1:13" ht="17" thickTop="1" thickBot="1" x14ac:dyDescent="0.25">
      <c r="A8" s="363" t="s">
        <v>275</v>
      </c>
      <c r="B8" s="353">
        <v>0</v>
      </c>
      <c r="C8" s="24">
        <v>0</v>
      </c>
      <c r="D8" s="22">
        <f t="shared" si="0"/>
        <v>0</v>
      </c>
    </row>
    <row r="9" spans="1:13" ht="17" thickTop="1" thickBot="1" x14ac:dyDescent="0.25">
      <c r="A9" s="364" t="s">
        <v>276</v>
      </c>
      <c r="B9" s="354">
        <v>0</v>
      </c>
      <c r="C9" s="24">
        <v>7</v>
      </c>
      <c r="D9" s="22">
        <f t="shared" si="0"/>
        <v>0</v>
      </c>
    </row>
    <row r="10" spans="1:13" ht="17" thickTop="1" thickBot="1" x14ac:dyDescent="0.25">
      <c r="A10" s="364" t="s">
        <v>277</v>
      </c>
      <c r="B10" s="354">
        <v>3</v>
      </c>
      <c r="C10" s="24">
        <v>2</v>
      </c>
      <c r="D10" s="22">
        <f t="shared" si="0"/>
        <v>6</v>
      </c>
    </row>
    <row r="11" spans="1:13" ht="17" thickTop="1" thickBot="1" x14ac:dyDescent="0.25">
      <c r="A11" s="364" t="s">
        <v>278</v>
      </c>
      <c r="B11" s="354">
        <v>3</v>
      </c>
      <c r="C11" s="24">
        <v>15</v>
      </c>
      <c r="D11" s="22">
        <f t="shared" si="0"/>
        <v>45</v>
      </c>
    </row>
    <row r="12" spans="1:13" ht="17" thickTop="1" thickBot="1" x14ac:dyDescent="0.25">
      <c r="A12" s="364" t="s">
        <v>279</v>
      </c>
      <c r="B12" s="354">
        <v>3</v>
      </c>
      <c r="C12" s="24">
        <v>12</v>
      </c>
      <c r="D12" s="22">
        <f t="shared" si="0"/>
        <v>36</v>
      </c>
    </row>
    <row r="13" spans="1:13" ht="17" thickTop="1" thickBot="1" x14ac:dyDescent="0.25">
      <c r="A13" s="364" t="s">
        <v>280</v>
      </c>
      <c r="B13" s="354">
        <v>0</v>
      </c>
      <c r="C13" s="24">
        <v>1.25</v>
      </c>
      <c r="D13" s="22">
        <f t="shared" si="0"/>
        <v>0</v>
      </c>
    </row>
    <row r="14" spans="1:13" ht="17" thickTop="1" thickBot="1" x14ac:dyDescent="0.25">
      <c r="A14" s="364" t="s">
        <v>281</v>
      </c>
      <c r="B14" s="354">
        <v>0</v>
      </c>
      <c r="C14" s="24">
        <v>60</v>
      </c>
      <c r="D14" s="22">
        <f t="shared" si="0"/>
        <v>0</v>
      </c>
    </row>
    <row r="15" spans="1:13" ht="17" thickTop="1" thickBot="1" x14ac:dyDescent="0.25">
      <c r="A15" s="364" t="s">
        <v>282</v>
      </c>
      <c r="B15" s="354">
        <v>0</v>
      </c>
      <c r="C15" s="24">
        <v>15</v>
      </c>
      <c r="D15" s="22">
        <f t="shared" si="0"/>
        <v>0</v>
      </c>
    </row>
    <row r="16" spans="1:13" ht="17" thickTop="1" thickBot="1" x14ac:dyDescent="0.25">
      <c r="A16" s="364" t="s">
        <v>283</v>
      </c>
      <c r="B16" s="354">
        <v>0</v>
      </c>
      <c r="C16" s="24">
        <v>3</v>
      </c>
      <c r="D16" s="22">
        <f t="shared" si="0"/>
        <v>0</v>
      </c>
    </row>
    <row r="17" spans="1:8" ht="17" thickTop="1" thickBot="1" x14ac:dyDescent="0.25">
      <c r="A17" s="364" t="s">
        <v>284</v>
      </c>
      <c r="B17" s="354">
        <v>0</v>
      </c>
      <c r="C17" s="24">
        <v>3</v>
      </c>
      <c r="D17" s="22">
        <f t="shared" si="0"/>
        <v>0</v>
      </c>
    </row>
    <row r="18" spans="1:8" ht="17" thickTop="1" thickBot="1" x14ac:dyDescent="0.25">
      <c r="A18" s="364"/>
      <c r="B18" s="354"/>
      <c r="C18" s="24"/>
      <c r="D18" s="22">
        <f t="shared" si="0"/>
        <v>0</v>
      </c>
    </row>
    <row r="19" spans="1:8" ht="17" thickTop="1" thickBot="1" x14ac:dyDescent="0.25">
      <c r="A19" s="364"/>
      <c r="B19" s="354"/>
      <c r="C19" s="24"/>
      <c r="D19" s="22">
        <f t="shared" si="0"/>
        <v>0</v>
      </c>
    </row>
    <row r="20" spans="1:8" ht="17" thickTop="1" thickBot="1" x14ac:dyDescent="0.25">
      <c r="A20" s="364"/>
      <c r="B20" s="354"/>
      <c r="C20" s="24"/>
      <c r="D20" s="22">
        <f t="shared" si="0"/>
        <v>0</v>
      </c>
      <c r="H20" t="s">
        <v>22</v>
      </c>
    </row>
    <row r="21" spans="1:8" ht="17" thickTop="1" thickBot="1" x14ac:dyDescent="0.25">
      <c r="A21" s="365"/>
      <c r="B21" s="355"/>
      <c r="C21" s="250"/>
      <c r="D21" s="25">
        <f t="shared" si="0"/>
        <v>0</v>
      </c>
    </row>
    <row r="22" spans="1:8" ht="18" thickTop="1" thickBot="1" x14ac:dyDescent="0.25">
      <c r="A22" s="366" t="s">
        <v>285</v>
      </c>
      <c r="B22" s="356"/>
      <c r="C22" s="26"/>
      <c r="D22" s="27">
        <f>SUM(D6:D21)</f>
        <v>87</v>
      </c>
    </row>
    <row r="23" spans="1:8" ht="19" thickTop="1" thickBot="1" x14ac:dyDescent="0.25">
      <c r="A23" s="367" t="s">
        <v>215</v>
      </c>
      <c r="B23" s="357" t="s">
        <v>207</v>
      </c>
      <c r="C23" s="28" t="s">
        <v>286</v>
      </c>
      <c r="D23" s="29"/>
    </row>
    <row r="24" spans="1:8" ht="17" thickTop="1" thickBot="1" x14ac:dyDescent="0.25">
      <c r="A24" s="368" t="s">
        <v>359</v>
      </c>
      <c r="B24" s="358">
        <v>0</v>
      </c>
      <c r="C24" s="30">
        <v>25</v>
      </c>
      <c r="D24" s="31">
        <f t="shared" si="0"/>
        <v>0</v>
      </c>
    </row>
    <row r="25" spans="1:8" ht="17" thickTop="1" thickBot="1" x14ac:dyDescent="0.25">
      <c r="A25" s="369" t="s">
        <v>288</v>
      </c>
      <c r="B25" s="130">
        <v>0</v>
      </c>
      <c r="C25" s="32">
        <v>0</v>
      </c>
      <c r="D25" s="33">
        <f t="shared" si="0"/>
        <v>0</v>
      </c>
    </row>
    <row r="26" spans="1:8" ht="17" thickTop="1" thickBot="1" x14ac:dyDescent="0.25">
      <c r="A26" s="369" t="s">
        <v>289</v>
      </c>
      <c r="B26" s="130">
        <v>0</v>
      </c>
      <c r="C26" s="348"/>
      <c r="D26" s="33">
        <f>B26*C27</f>
        <v>0</v>
      </c>
    </row>
    <row r="27" spans="1:8" ht="17" thickTop="1" x14ac:dyDescent="0.2">
      <c r="A27" s="370" t="s">
        <v>290</v>
      </c>
      <c r="B27" s="359"/>
      <c r="C27" s="349">
        <v>0</v>
      </c>
      <c r="D27" s="350">
        <f>D24+D25+D26</f>
        <v>0</v>
      </c>
    </row>
    <row r="28" spans="1:8" ht="17" thickBot="1" x14ac:dyDescent="0.25">
      <c r="A28" s="371" t="s">
        <v>291</v>
      </c>
      <c r="B28" s="360"/>
      <c r="C28" s="351"/>
      <c r="D28" s="352">
        <f>D22+D27</f>
        <v>87</v>
      </c>
    </row>
    <row r="29" spans="1:8" x14ac:dyDescent="0.2">
      <c r="A29" s="35"/>
      <c r="B29" s="35"/>
      <c r="C29" s="35"/>
      <c r="D29" s="35"/>
    </row>
    <row r="30" spans="1:8" x14ac:dyDescent="0.2">
      <c r="A30" s="35"/>
      <c r="B30" s="35"/>
      <c r="C30" s="35"/>
      <c r="D30" s="35"/>
    </row>
    <row r="31" spans="1:8" x14ac:dyDescent="0.2">
      <c r="A31" s="35"/>
      <c r="B31" s="35"/>
      <c r="C31" s="35"/>
      <c r="D31" s="35"/>
    </row>
    <row r="32" spans="1:8" s="267" customFormat="1" ht="30" thickBot="1" x14ac:dyDescent="0.4">
      <c r="A32" s="372" t="s">
        <v>292</v>
      </c>
      <c r="B32" s="266"/>
      <c r="C32" s="266"/>
      <c r="D32" s="266"/>
    </row>
    <row r="33" spans="1:4" x14ac:dyDescent="0.2">
      <c r="A33" s="460" t="s">
        <v>22</v>
      </c>
      <c r="B33" s="461"/>
      <c r="C33" s="461"/>
      <c r="D33" s="462"/>
    </row>
    <row r="34" spans="1:4" x14ac:dyDescent="0.2">
      <c r="A34" s="463"/>
      <c r="B34" s="464"/>
      <c r="C34" s="464"/>
      <c r="D34" s="465"/>
    </row>
    <row r="35" spans="1:4" x14ac:dyDescent="0.2">
      <c r="A35" s="463"/>
      <c r="B35" s="464"/>
      <c r="C35" s="464"/>
      <c r="D35" s="465"/>
    </row>
    <row r="36" spans="1:4" x14ac:dyDescent="0.2">
      <c r="A36" s="463"/>
      <c r="B36" s="464"/>
      <c r="C36" s="464"/>
      <c r="D36" s="465"/>
    </row>
    <row r="37" spans="1:4" x14ac:dyDescent="0.2">
      <c r="A37" s="463"/>
      <c r="B37" s="464"/>
      <c r="C37" s="464"/>
      <c r="D37" s="465"/>
    </row>
    <row r="38" spans="1:4" x14ac:dyDescent="0.2">
      <c r="A38" s="463"/>
      <c r="B38" s="464"/>
      <c r="C38" s="464"/>
      <c r="D38" s="465"/>
    </row>
    <row r="39" spans="1:4" x14ac:dyDescent="0.2">
      <c r="A39" s="463"/>
      <c r="B39" s="464"/>
      <c r="C39" s="464"/>
      <c r="D39" s="465"/>
    </row>
    <row r="40" spans="1:4" x14ac:dyDescent="0.2">
      <c r="A40" s="463"/>
      <c r="B40" s="464"/>
      <c r="C40" s="464"/>
      <c r="D40" s="465"/>
    </row>
    <row r="41" spans="1:4" x14ac:dyDescent="0.2">
      <c r="A41" s="463"/>
      <c r="B41" s="464"/>
      <c r="C41" s="464"/>
      <c r="D41" s="465"/>
    </row>
    <row r="42" spans="1:4" ht="16" thickBot="1" x14ac:dyDescent="0.25">
      <c r="A42" s="466"/>
      <c r="B42" s="467"/>
      <c r="C42" s="467"/>
      <c r="D42" s="468"/>
    </row>
  </sheetData>
  <sheetProtection sheet="1" objects="1" scenarios="1"/>
  <mergeCells count="1">
    <mergeCell ref="A33:D42"/>
  </mergeCells>
  <pageMargins left="0.25" right="0.25"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D1105-FE11-4EB3-9C88-9A24A184CE76}">
  <dimension ref="A1:H74"/>
  <sheetViews>
    <sheetView topLeftCell="A28" zoomScale="85" zoomScaleNormal="85" workbookViewId="0">
      <selection activeCell="B2" sqref="B2:G2"/>
    </sheetView>
  </sheetViews>
  <sheetFormatPr baseColWidth="10" defaultColWidth="8.83203125" defaultRowHeight="15" x14ac:dyDescent="0.2"/>
  <cols>
    <col min="1" max="1" width="19.5" style="256" customWidth="1"/>
    <col min="2" max="2" width="14.33203125" style="197" customWidth="1"/>
    <col min="3" max="3" width="16.6640625" style="197" customWidth="1"/>
    <col min="4" max="4" width="13.83203125" style="208" customWidth="1"/>
    <col min="5" max="5" width="18.83203125" style="197" customWidth="1"/>
    <col min="6" max="6" width="14.5" style="217" customWidth="1"/>
    <col min="7" max="7" width="20.5" style="197" customWidth="1"/>
  </cols>
  <sheetData>
    <row r="1" spans="1:7" ht="34" x14ac:dyDescent="0.4">
      <c r="A1" s="255"/>
      <c r="B1" s="498" t="s">
        <v>360</v>
      </c>
      <c r="C1" s="498"/>
      <c r="D1" s="498"/>
      <c r="E1" s="498"/>
      <c r="F1" s="498"/>
      <c r="G1" s="498"/>
    </row>
    <row r="2" spans="1:7" ht="33.5" customHeight="1" x14ac:dyDescent="0.45">
      <c r="A2" s="222"/>
      <c r="B2" s="481" t="s">
        <v>293</v>
      </c>
      <c r="C2" s="481"/>
      <c r="D2" s="481"/>
      <c r="E2" s="481"/>
      <c r="F2" s="481"/>
      <c r="G2" s="481"/>
    </row>
    <row r="3" spans="1:7" ht="37" x14ac:dyDescent="0.45">
      <c r="A3" s="222"/>
      <c r="E3" s="212"/>
      <c r="F3" s="216"/>
    </row>
    <row r="4" spans="1:7" ht="36" customHeight="1" x14ac:dyDescent="0.25">
      <c r="A4" s="479" t="s">
        <v>294</v>
      </c>
      <c r="B4" s="480"/>
      <c r="C4" s="480"/>
      <c r="D4" s="480"/>
      <c r="E4" s="480"/>
      <c r="F4" s="480"/>
      <c r="G4" s="480"/>
    </row>
    <row r="5" spans="1:7" ht="16" thickBot="1" x14ac:dyDescent="0.25"/>
    <row r="6" spans="1:7" ht="31" thickTop="1" thickBot="1" x14ac:dyDescent="0.4">
      <c r="A6" s="257" t="s">
        <v>295</v>
      </c>
      <c r="B6" s="493" t="s">
        <v>185</v>
      </c>
      <c r="C6" s="493"/>
      <c r="D6" s="494"/>
      <c r="E6" s="494"/>
      <c r="F6" s="495" t="s">
        <v>296</v>
      </c>
      <c r="G6" s="198">
        <v>0</v>
      </c>
    </row>
    <row r="7" spans="1:7" ht="17" thickTop="1" thickBot="1" x14ac:dyDescent="0.25">
      <c r="A7" s="258"/>
      <c r="B7" s="204" t="s">
        <v>362</v>
      </c>
      <c r="C7" s="203"/>
      <c r="D7" s="209"/>
      <c r="E7" s="213"/>
      <c r="F7" s="218"/>
      <c r="G7" s="199"/>
    </row>
    <row r="8" spans="1:7" s="201" customFormat="1" ht="50" customHeight="1" thickTop="1" x14ac:dyDescent="0.2">
      <c r="A8" s="223" t="s">
        <v>297</v>
      </c>
      <c r="B8" s="205" t="s">
        <v>298</v>
      </c>
      <c r="C8" s="200" t="s">
        <v>299</v>
      </c>
      <c r="D8" s="210" t="s">
        <v>300</v>
      </c>
      <c r="E8" s="214" t="s">
        <v>301</v>
      </c>
      <c r="F8" s="219" t="s">
        <v>361</v>
      </c>
      <c r="G8" s="200" t="s">
        <v>303</v>
      </c>
    </row>
    <row r="9" spans="1:7" ht="16.25" customHeight="1" x14ac:dyDescent="0.2">
      <c r="A9" s="259"/>
      <c r="B9" s="206"/>
      <c r="C9" s="207"/>
      <c r="D9" s="211"/>
      <c r="E9" s="215"/>
      <c r="F9" s="220"/>
      <c r="G9" s="373">
        <f>E9*F9</f>
        <v>0</v>
      </c>
    </row>
    <row r="10" spans="1:7" ht="16.25" customHeight="1" x14ac:dyDescent="0.2">
      <c r="A10" s="260"/>
      <c r="B10" s="224"/>
      <c r="C10" s="225"/>
      <c r="D10" s="226"/>
      <c r="E10" s="227"/>
      <c r="F10" s="228"/>
      <c r="G10" s="373">
        <f t="shared" ref="G10:G38" si="0">E10*F10</f>
        <v>0</v>
      </c>
    </row>
    <row r="11" spans="1:7" ht="16.25" customHeight="1" x14ac:dyDescent="0.2">
      <c r="A11" s="259"/>
      <c r="B11" s="206"/>
      <c r="C11" s="207"/>
      <c r="D11" s="211"/>
      <c r="E11" s="215"/>
      <c r="F11" s="220"/>
      <c r="G11" s="373">
        <f t="shared" si="0"/>
        <v>0</v>
      </c>
    </row>
    <row r="12" spans="1:7" ht="16.25" customHeight="1" x14ac:dyDescent="0.2">
      <c r="A12" s="260"/>
      <c r="B12" s="224"/>
      <c r="C12" s="225"/>
      <c r="D12" s="226"/>
      <c r="E12" s="227"/>
      <c r="F12" s="228"/>
      <c r="G12" s="373">
        <f t="shared" si="0"/>
        <v>0</v>
      </c>
    </row>
    <row r="13" spans="1:7" ht="16.25" customHeight="1" x14ac:dyDescent="0.2">
      <c r="A13" s="259"/>
      <c r="B13" s="206"/>
      <c r="C13" s="207"/>
      <c r="D13" s="211"/>
      <c r="E13" s="215"/>
      <c r="F13" s="220"/>
      <c r="G13" s="373">
        <f t="shared" si="0"/>
        <v>0</v>
      </c>
    </row>
    <row r="14" spans="1:7" ht="16.25" customHeight="1" x14ac:dyDescent="0.2">
      <c r="A14" s="260"/>
      <c r="B14" s="224"/>
      <c r="C14" s="225"/>
      <c r="D14" s="226"/>
      <c r="E14" s="227"/>
      <c r="F14" s="228"/>
      <c r="G14" s="373">
        <f t="shared" si="0"/>
        <v>0</v>
      </c>
    </row>
    <row r="15" spans="1:7" ht="16.25" customHeight="1" x14ac:dyDescent="0.2">
      <c r="A15" s="259"/>
      <c r="B15" s="206"/>
      <c r="C15" s="207"/>
      <c r="D15" s="211"/>
      <c r="E15" s="215"/>
      <c r="F15" s="220"/>
      <c r="G15" s="373">
        <f t="shared" si="0"/>
        <v>0</v>
      </c>
    </row>
    <row r="16" spans="1:7" ht="16.25" customHeight="1" x14ac:dyDescent="0.2">
      <c r="A16" s="260"/>
      <c r="B16" s="224"/>
      <c r="C16" s="225"/>
      <c r="D16" s="226"/>
      <c r="E16" s="227"/>
      <c r="F16" s="228"/>
      <c r="G16" s="373">
        <f t="shared" si="0"/>
        <v>0</v>
      </c>
    </row>
    <row r="17" spans="1:7" ht="16.25" customHeight="1" x14ac:dyDescent="0.2">
      <c r="A17" s="259"/>
      <c r="B17" s="206"/>
      <c r="C17" s="207"/>
      <c r="D17" s="211"/>
      <c r="E17" s="215"/>
      <c r="F17" s="220"/>
      <c r="G17" s="373">
        <f t="shared" si="0"/>
        <v>0</v>
      </c>
    </row>
    <row r="18" spans="1:7" ht="16.25" customHeight="1" x14ac:dyDescent="0.2">
      <c r="A18" s="260"/>
      <c r="B18" s="224"/>
      <c r="C18" s="225"/>
      <c r="D18" s="226"/>
      <c r="E18" s="227"/>
      <c r="F18" s="228"/>
      <c r="G18" s="373">
        <f t="shared" si="0"/>
        <v>0</v>
      </c>
    </row>
    <row r="19" spans="1:7" ht="16.25" customHeight="1" x14ac:dyDescent="0.2">
      <c r="A19" s="259"/>
      <c r="B19" s="206"/>
      <c r="C19" s="207"/>
      <c r="D19" s="211"/>
      <c r="E19" s="215"/>
      <c r="F19" s="220"/>
      <c r="G19" s="373">
        <f t="shared" si="0"/>
        <v>0</v>
      </c>
    </row>
    <row r="20" spans="1:7" ht="16.25" customHeight="1" x14ac:dyDescent="0.2">
      <c r="A20" s="260"/>
      <c r="B20" s="224"/>
      <c r="C20" s="225"/>
      <c r="D20" s="226"/>
      <c r="E20" s="227"/>
      <c r="F20" s="228"/>
      <c r="G20" s="373">
        <f t="shared" si="0"/>
        <v>0</v>
      </c>
    </row>
    <row r="21" spans="1:7" ht="16.25" customHeight="1" x14ac:dyDescent="0.2">
      <c r="A21" s="259"/>
      <c r="B21" s="206"/>
      <c r="C21" s="207"/>
      <c r="D21" s="211"/>
      <c r="E21" s="215"/>
      <c r="F21" s="220"/>
      <c r="G21" s="373">
        <f t="shared" si="0"/>
        <v>0</v>
      </c>
    </row>
    <row r="22" spans="1:7" ht="16.25" customHeight="1" x14ac:dyDescent="0.2">
      <c r="A22" s="260"/>
      <c r="B22" s="224"/>
      <c r="C22" s="225"/>
      <c r="D22" s="226"/>
      <c r="E22" s="227"/>
      <c r="F22" s="228"/>
      <c r="G22" s="373">
        <f t="shared" si="0"/>
        <v>0</v>
      </c>
    </row>
    <row r="23" spans="1:7" ht="16.25" customHeight="1" x14ac:dyDescent="0.2">
      <c r="A23" s="259"/>
      <c r="B23" s="206"/>
      <c r="C23" s="207"/>
      <c r="D23" s="211"/>
      <c r="E23" s="215"/>
      <c r="F23" s="220"/>
      <c r="G23" s="373">
        <f t="shared" si="0"/>
        <v>0</v>
      </c>
    </row>
    <row r="24" spans="1:7" ht="16.25" customHeight="1" x14ac:dyDescent="0.2">
      <c r="A24" s="260"/>
      <c r="B24" s="224"/>
      <c r="C24" s="225"/>
      <c r="D24" s="226"/>
      <c r="E24" s="227"/>
      <c r="F24" s="228"/>
      <c r="G24" s="373">
        <f t="shared" si="0"/>
        <v>0</v>
      </c>
    </row>
    <row r="25" spans="1:7" ht="16.25" customHeight="1" x14ac:dyDescent="0.2">
      <c r="A25" s="259"/>
      <c r="B25" s="206"/>
      <c r="C25" s="207"/>
      <c r="D25" s="211"/>
      <c r="E25" s="215"/>
      <c r="F25" s="220"/>
      <c r="G25" s="373">
        <f t="shared" si="0"/>
        <v>0</v>
      </c>
    </row>
    <row r="26" spans="1:7" ht="16.25" customHeight="1" x14ac:dyDescent="0.2">
      <c r="A26" s="260"/>
      <c r="B26" s="224"/>
      <c r="C26" s="225"/>
      <c r="D26" s="226"/>
      <c r="E26" s="227"/>
      <c r="F26" s="228"/>
      <c r="G26" s="373">
        <f t="shared" si="0"/>
        <v>0</v>
      </c>
    </row>
    <row r="27" spans="1:7" ht="16.25" customHeight="1" x14ac:dyDescent="0.2">
      <c r="A27" s="259" t="s">
        <v>22</v>
      </c>
      <c r="B27" s="206"/>
      <c r="C27" s="207"/>
      <c r="D27" s="211"/>
      <c r="E27" s="215"/>
      <c r="F27" s="220"/>
      <c r="G27" s="373">
        <f t="shared" si="0"/>
        <v>0</v>
      </c>
    </row>
    <row r="28" spans="1:7" ht="16.25" customHeight="1" x14ac:dyDescent="0.2">
      <c r="A28" s="260"/>
      <c r="B28" s="224"/>
      <c r="C28" s="225"/>
      <c r="D28" s="226"/>
      <c r="E28" s="227"/>
      <c r="F28" s="228"/>
      <c r="G28" s="373">
        <f t="shared" si="0"/>
        <v>0</v>
      </c>
    </row>
    <row r="29" spans="1:7" ht="16.25" customHeight="1" x14ac:dyDescent="0.2">
      <c r="A29" s="259" t="s">
        <v>22</v>
      </c>
      <c r="B29" s="206"/>
      <c r="C29" s="207"/>
      <c r="D29" s="211"/>
      <c r="E29" s="215"/>
      <c r="F29" s="220"/>
      <c r="G29" s="373">
        <f t="shared" si="0"/>
        <v>0</v>
      </c>
    </row>
    <row r="30" spans="1:7" ht="16.25" customHeight="1" x14ac:dyDescent="0.2">
      <c r="A30" s="260"/>
      <c r="B30" s="224"/>
      <c r="C30" s="225"/>
      <c r="D30" s="226"/>
      <c r="E30" s="227"/>
      <c r="F30" s="228"/>
      <c r="G30" s="373">
        <f t="shared" si="0"/>
        <v>0</v>
      </c>
    </row>
    <row r="31" spans="1:7" ht="16.25" customHeight="1" x14ac:dyDescent="0.2">
      <c r="A31" s="259" t="s">
        <v>22</v>
      </c>
      <c r="B31" s="206"/>
      <c r="C31" s="207"/>
      <c r="D31" s="211"/>
      <c r="E31" s="215"/>
      <c r="F31" s="220"/>
      <c r="G31" s="373">
        <f t="shared" si="0"/>
        <v>0</v>
      </c>
    </row>
    <row r="32" spans="1:7" ht="16.25" customHeight="1" x14ac:dyDescent="0.2">
      <c r="A32" s="260"/>
      <c r="B32" s="224"/>
      <c r="C32" s="225"/>
      <c r="D32" s="226"/>
      <c r="E32" s="227"/>
      <c r="F32" s="228"/>
      <c r="G32" s="373">
        <f t="shared" si="0"/>
        <v>0</v>
      </c>
    </row>
    <row r="33" spans="1:7" ht="16.25" customHeight="1" x14ac:dyDescent="0.2">
      <c r="A33" s="259" t="s">
        <v>22</v>
      </c>
      <c r="B33" s="206"/>
      <c r="C33" s="207"/>
      <c r="D33" s="211"/>
      <c r="E33" s="215"/>
      <c r="F33" s="220"/>
      <c r="G33" s="373">
        <f t="shared" si="0"/>
        <v>0</v>
      </c>
    </row>
    <row r="34" spans="1:7" ht="16.25" customHeight="1" x14ac:dyDescent="0.2">
      <c r="A34" s="260"/>
      <c r="B34" s="224"/>
      <c r="C34" s="225"/>
      <c r="D34" s="226"/>
      <c r="E34" s="227"/>
      <c r="F34" s="228"/>
      <c r="G34" s="373">
        <f t="shared" si="0"/>
        <v>0</v>
      </c>
    </row>
    <row r="35" spans="1:7" ht="16.25" customHeight="1" x14ac:dyDescent="0.2">
      <c r="A35" s="259" t="s">
        <v>22</v>
      </c>
      <c r="B35" s="206"/>
      <c r="C35" s="207"/>
      <c r="D35" s="211"/>
      <c r="E35" s="215"/>
      <c r="F35" s="220"/>
      <c r="G35" s="373">
        <f t="shared" si="0"/>
        <v>0</v>
      </c>
    </row>
    <row r="36" spans="1:7" ht="16.25" customHeight="1" x14ac:dyDescent="0.2">
      <c r="A36" s="260"/>
      <c r="B36" s="224"/>
      <c r="C36" s="225"/>
      <c r="D36" s="226"/>
      <c r="E36" s="227"/>
      <c r="F36" s="228"/>
      <c r="G36" s="373">
        <f t="shared" si="0"/>
        <v>0</v>
      </c>
    </row>
    <row r="37" spans="1:7" ht="16.25" customHeight="1" x14ac:dyDescent="0.2">
      <c r="A37" s="259" t="s">
        <v>22</v>
      </c>
      <c r="B37" s="206"/>
      <c r="C37" s="207"/>
      <c r="D37" s="211"/>
      <c r="E37" s="215"/>
      <c r="F37" s="220"/>
      <c r="G37" s="373">
        <f t="shared" si="0"/>
        <v>0</v>
      </c>
    </row>
    <row r="38" spans="1:7" x14ac:dyDescent="0.2">
      <c r="A38" s="260"/>
      <c r="B38" s="224"/>
      <c r="C38" s="225"/>
      <c r="D38" s="226"/>
      <c r="E38" s="227"/>
      <c r="F38" s="228"/>
      <c r="G38" s="373">
        <f t="shared" si="0"/>
        <v>0</v>
      </c>
    </row>
    <row r="39" spans="1:7" ht="16.25" customHeight="1" x14ac:dyDescent="0.2">
      <c r="F39" s="221" t="s">
        <v>304</v>
      </c>
      <c r="G39" s="202">
        <f>SUM(G9:G38)</f>
        <v>0</v>
      </c>
    </row>
    <row r="40" spans="1:7" ht="16.25" customHeight="1" x14ac:dyDescent="0.2">
      <c r="F40" s="221" t="s">
        <v>305</v>
      </c>
      <c r="G40" s="202">
        <f>SUM(F9:F38)</f>
        <v>0</v>
      </c>
    </row>
    <row r="41" spans="1:7" ht="16.25" customHeight="1" x14ac:dyDescent="0.2">
      <c r="F41" s="221" t="s">
        <v>306</v>
      </c>
      <c r="G41" s="202" t="e">
        <f>G39/G40</f>
        <v>#DIV/0!</v>
      </c>
    </row>
    <row r="42" spans="1:7" ht="16.25" customHeight="1" x14ac:dyDescent="0.2">
      <c r="F42" s="221"/>
      <c r="G42" s="202"/>
    </row>
    <row r="43" spans="1:7" s="6" customFormat="1" ht="16.25" customHeight="1" x14ac:dyDescent="0.2">
      <c r="A43" s="302"/>
      <c r="B43" s="483" t="s">
        <v>307</v>
      </c>
      <c r="C43" s="483"/>
      <c r="D43" s="483"/>
      <c r="E43" s="262" t="s">
        <v>302</v>
      </c>
      <c r="F43" s="263" t="s">
        <v>308</v>
      </c>
      <c r="G43" s="262" t="s">
        <v>309</v>
      </c>
    </row>
    <row r="44" spans="1:7" s="6" customFormat="1" ht="16.25" customHeight="1" x14ac:dyDescent="0.2">
      <c r="A44" s="484"/>
      <c r="B44" s="484"/>
      <c r="C44" s="484"/>
      <c r="D44" s="484"/>
      <c r="E44" s="484"/>
      <c r="F44" s="484"/>
      <c r="G44" s="484"/>
    </row>
    <row r="45" spans="1:7" s="6" customFormat="1" x14ac:dyDescent="0.2">
      <c r="A45" s="375" t="s">
        <v>310</v>
      </c>
      <c r="B45" s="482"/>
      <c r="C45" s="482"/>
      <c r="D45" s="482"/>
      <c r="E45" s="301">
        <v>13</v>
      </c>
      <c r="F45" s="301">
        <v>123</v>
      </c>
      <c r="G45" s="264">
        <v>0</v>
      </c>
    </row>
    <row r="46" spans="1:7" x14ac:dyDescent="0.2">
      <c r="A46" s="375" t="s">
        <v>311</v>
      </c>
      <c r="B46" s="482"/>
      <c r="C46" s="482"/>
      <c r="D46" s="482"/>
      <c r="E46" s="301"/>
      <c r="F46" s="301"/>
      <c r="G46" s="264"/>
    </row>
    <row r="47" spans="1:7" x14ac:dyDescent="0.2">
      <c r="A47" s="375" t="s">
        <v>363</v>
      </c>
      <c r="B47" s="482"/>
      <c r="C47" s="482"/>
      <c r="D47" s="482"/>
      <c r="E47" s="301"/>
      <c r="F47" s="301"/>
      <c r="G47" s="264"/>
    </row>
    <row r="48" spans="1:7" x14ac:dyDescent="0.2">
      <c r="D48" s="261" t="s">
        <v>312</v>
      </c>
      <c r="E48" s="202">
        <f>SUM(E45:E47)</f>
        <v>13</v>
      </c>
      <c r="F48" s="202">
        <f>SUM(F45:F47)</f>
        <v>123</v>
      </c>
      <c r="G48" s="265">
        <f>SUM(G45:G47)</f>
        <v>0</v>
      </c>
    </row>
    <row r="50" spans="1:8" ht="19" x14ac:dyDescent="0.25">
      <c r="A50" s="285"/>
    </row>
    <row r="51" spans="1:8" ht="17" x14ac:dyDescent="0.2">
      <c r="A51" s="474" t="s">
        <v>313</v>
      </c>
      <c r="B51" s="474"/>
      <c r="C51" s="34" t="s">
        <v>207</v>
      </c>
      <c r="D51" s="286" t="s">
        <v>286</v>
      </c>
      <c r="E51" s="287"/>
    </row>
    <row r="52" spans="1:8" x14ac:dyDescent="0.2">
      <c r="A52" s="475" t="s">
        <v>287</v>
      </c>
      <c r="B52" s="475"/>
      <c r="C52" s="135"/>
      <c r="D52" s="496">
        <v>25</v>
      </c>
      <c r="E52" s="286">
        <f t="shared" ref="E52:E55" si="1">C52*D52</f>
        <v>0</v>
      </c>
    </row>
    <row r="53" spans="1:8" x14ac:dyDescent="0.2">
      <c r="A53" s="475" t="s">
        <v>288</v>
      </c>
      <c r="B53" s="475"/>
      <c r="C53" s="135"/>
      <c r="D53" s="496">
        <v>45</v>
      </c>
      <c r="E53" s="286">
        <f t="shared" si="1"/>
        <v>0</v>
      </c>
    </row>
    <row r="54" spans="1:8" x14ac:dyDescent="0.2">
      <c r="A54" s="475" t="s">
        <v>314</v>
      </c>
      <c r="B54" s="475"/>
      <c r="C54" s="135"/>
      <c r="D54" s="497">
        <v>60</v>
      </c>
      <c r="E54" s="286">
        <f t="shared" si="1"/>
        <v>0</v>
      </c>
    </row>
    <row r="55" spans="1:8" x14ac:dyDescent="0.2">
      <c r="A55" s="477" t="s">
        <v>315</v>
      </c>
      <c r="B55" s="478"/>
      <c r="C55" s="135"/>
      <c r="D55" s="497">
        <v>1.2</v>
      </c>
      <c r="E55" s="286">
        <f t="shared" si="1"/>
        <v>0</v>
      </c>
    </row>
    <row r="56" spans="1:8" ht="16" x14ac:dyDescent="0.2">
      <c r="A56" s="476" t="s">
        <v>316</v>
      </c>
      <c r="B56" s="476"/>
      <c r="C56" s="34"/>
      <c r="D56" s="288"/>
      <c r="E56" s="289">
        <f>SUM(E52:E55)</f>
        <v>0</v>
      </c>
    </row>
    <row r="57" spans="1:8" ht="16" x14ac:dyDescent="0.2">
      <c r="A57" s="472" t="s">
        <v>312</v>
      </c>
      <c r="B57" s="473"/>
      <c r="C57" s="292"/>
      <c r="D57" s="288">
        <f>G48/F48</f>
        <v>0</v>
      </c>
      <c r="E57" s="289">
        <f>G48</f>
        <v>0</v>
      </c>
    </row>
    <row r="58" spans="1:8" ht="16" x14ac:dyDescent="0.2">
      <c r="A58" s="290" t="s">
        <v>317</v>
      </c>
      <c r="B58" s="291"/>
      <c r="C58" s="34"/>
      <c r="D58" s="289"/>
      <c r="E58" s="289">
        <f>SUM(E56:E57)</f>
        <v>0</v>
      </c>
    </row>
    <row r="60" spans="1:8" ht="16" x14ac:dyDescent="0.2">
      <c r="A60" s="469" t="s">
        <v>318</v>
      </c>
      <c r="B60" s="469"/>
      <c r="C60" s="469"/>
      <c r="D60" s="469"/>
      <c r="E60" s="469"/>
      <c r="F60" s="469"/>
      <c r="G60" s="469"/>
    </row>
    <row r="61" spans="1:8" x14ac:dyDescent="0.2">
      <c r="A61" s="470"/>
      <c r="B61" s="470"/>
      <c r="C61" s="470"/>
      <c r="D61" s="470"/>
      <c r="E61" s="470"/>
      <c r="F61" s="470"/>
      <c r="G61" s="470"/>
      <c r="H61" s="470"/>
    </row>
    <row r="62" spans="1:8" x14ac:dyDescent="0.2">
      <c r="A62" s="470"/>
      <c r="B62" s="470"/>
      <c r="C62" s="470"/>
      <c r="D62" s="470"/>
      <c r="E62" s="470"/>
      <c r="F62" s="470"/>
      <c r="G62" s="470"/>
      <c r="H62" s="470"/>
    </row>
    <row r="63" spans="1:8" x14ac:dyDescent="0.2">
      <c r="A63" s="470"/>
      <c r="B63" s="470"/>
      <c r="C63" s="470"/>
      <c r="D63" s="470"/>
      <c r="E63" s="470"/>
      <c r="F63" s="470"/>
      <c r="G63" s="470"/>
      <c r="H63" s="470"/>
    </row>
    <row r="64" spans="1:8" x14ac:dyDescent="0.2">
      <c r="A64" s="470"/>
      <c r="B64" s="470"/>
      <c r="C64" s="470"/>
      <c r="D64" s="470"/>
      <c r="E64" s="470"/>
      <c r="F64" s="470"/>
      <c r="G64" s="470"/>
      <c r="H64" s="470"/>
    </row>
    <row r="65" spans="1:8" x14ac:dyDescent="0.2">
      <c r="A65" s="470"/>
      <c r="B65" s="470"/>
      <c r="C65" s="470"/>
      <c r="D65" s="470"/>
      <c r="E65" s="470"/>
      <c r="F65" s="470"/>
      <c r="G65" s="470"/>
      <c r="H65" s="470"/>
    </row>
    <row r="66" spans="1:8" x14ac:dyDescent="0.2">
      <c r="A66" s="470"/>
      <c r="B66" s="470"/>
      <c r="C66" s="470"/>
      <c r="D66" s="470"/>
      <c r="E66" s="470"/>
      <c r="F66" s="470"/>
      <c r="G66" s="470"/>
      <c r="H66" s="470"/>
    </row>
    <row r="67" spans="1:8" x14ac:dyDescent="0.2">
      <c r="A67" s="470"/>
      <c r="B67" s="470"/>
      <c r="C67" s="470"/>
      <c r="D67" s="470"/>
      <c r="E67" s="470"/>
      <c r="F67" s="470"/>
      <c r="G67" s="470"/>
      <c r="H67" s="470"/>
    </row>
    <row r="68" spans="1:8" x14ac:dyDescent="0.2">
      <c r="A68" s="470"/>
      <c r="B68" s="470"/>
      <c r="C68" s="470"/>
      <c r="D68" s="470"/>
      <c r="E68" s="470"/>
      <c r="F68" s="470"/>
      <c r="G68" s="470"/>
      <c r="H68" s="470"/>
    </row>
    <row r="69" spans="1:8" x14ac:dyDescent="0.2">
      <c r="A69" s="470"/>
      <c r="B69" s="470"/>
      <c r="C69" s="470"/>
      <c r="D69" s="470"/>
      <c r="E69" s="470"/>
      <c r="F69" s="470"/>
      <c r="G69" s="470"/>
      <c r="H69" s="470"/>
    </row>
    <row r="70" spans="1:8" x14ac:dyDescent="0.2">
      <c r="A70" s="470"/>
      <c r="B70" s="470"/>
      <c r="C70" s="470"/>
      <c r="D70" s="470"/>
      <c r="E70" s="470"/>
      <c r="F70" s="470"/>
      <c r="G70" s="470"/>
      <c r="H70" s="470"/>
    </row>
    <row r="71" spans="1:8" x14ac:dyDescent="0.2">
      <c r="A71" s="470"/>
      <c r="B71" s="470"/>
      <c r="C71" s="470"/>
      <c r="D71" s="470"/>
      <c r="E71" s="470"/>
      <c r="F71" s="470"/>
      <c r="G71" s="470"/>
      <c r="H71" s="470"/>
    </row>
    <row r="72" spans="1:8" x14ac:dyDescent="0.2">
      <c r="A72" s="470"/>
      <c r="B72" s="470"/>
      <c r="C72" s="470"/>
      <c r="D72" s="470"/>
      <c r="E72" s="470"/>
      <c r="F72" s="470"/>
      <c r="G72" s="470"/>
      <c r="H72" s="470"/>
    </row>
    <row r="74" spans="1:8" x14ac:dyDescent="0.2">
      <c r="D74" s="382" t="s">
        <v>319</v>
      </c>
      <c r="E74" s="471"/>
      <c r="F74" s="471"/>
      <c r="G74" s="471"/>
      <c r="H74" s="471"/>
    </row>
  </sheetData>
  <sheetProtection sheet="1" objects="1" scenarios="1"/>
  <mergeCells count="20">
    <mergeCell ref="B47:D47"/>
    <mergeCell ref="D6:E6"/>
    <mergeCell ref="B43:D43"/>
    <mergeCell ref="A44:G44"/>
    <mergeCell ref="B45:D45"/>
    <mergeCell ref="A4:G4"/>
    <mergeCell ref="B6:C6"/>
    <mergeCell ref="B1:G1"/>
    <mergeCell ref="B46:D46"/>
    <mergeCell ref="B2:G2"/>
    <mergeCell ref="A60:G60"/>
    <mergeCell ref="A61:H72"/>
    <mergeCell ref="E74:H74"/>
    <mergeCell ref="A57:B57"/>
    <mergeCell ref="A51:B51"/>
    <mergeCell ref="A52:B52"/>
    <mergeCell ref="A53:B53"/>
    <mergeCell ref="A54:B54"/>
    <mergeCell ref="A56:B56"/>
    <mergeCell ref="A55:B55"/>
  </mergeCells>
  <pageMargins left="0.23622047244094491" right="3.937007874015748E-2" top="0.74803149606299213" bottom="0.74803149606299213" header="0.31496062992125984" footer="0.31496062992125984"/>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8906-25B5-41E2-8737-55D2BB787B07}">
  <dimension ref="A2:J21"/>
  <sheetViews>
    <sheetView topLeftCell="A12" workbookViewId="0">
      <selection activeCell="G24" sqref="G24"/>
    </sheetView>
  </sheetViews>
  <sheetFormatPr baseColWidth="10" defaultColWidth="11.5" defaultRowHeight="15" x14ac:dyDescent="0.2"/>
  <cols>
    <col min="1" max="1" width="3.83203125" customWidth="1"/>
    <col min="2" max="2" width="9.83203125" customWidth="1"/>
    <col min="7" max="7" width="31" style="161" customWidth="1"/>
    <col min="8" max="8" width="31.5" style="296" customWidth="1"/>
  </cols>
  <sheetData>
    <row r="2" spans="1:10" ht="29" x14ac:dyDescent="0.35">
      <c r="B2" s="485" t="s">
        <v>320</v>
      </c>
      <c r="C2" s="485"/>
      <c r="D2" s="485"/>
      <c r="E2" s="485"/>
      <c r="F2" s="485"/>
      <c r="G2" s="485"/>
    </row>
    <row r="3" spans="1:10" ht="29" x14ac:dyDescent="0.35">
      <c r="B3" s="293" t="s">
        <v>321</v>
      </c>
      <c r="C3" s="267"/>
    </row>
    <row r="4" spans="1:10" ht="29" x14ac:dyDescent="0.35">
      <c r="B4" s="293"/>
      <c r="C4" s="267"/>
      <c r="G4" s="313" t="s">
        <v>322</v>
      </c>
    </row>
    <row r="5" spans="1:10" ht="14.5" customHeight="1" x14ac:dyDescent="0.2">
      <c r="B5" s="486" t="s">
        <v>323</v>
      </c>
      <c r="C5" s="486"/>
      <c r="D5" s="486"/>
      <c r="E5" s="486"/>
      <c r="F5" s="486"/>
      <c r="G5" s="388">
        <v>44920</v>
      </c>
    </row>
    <row r="6" spans="1:10" ht="14.5" customHeight="1" x14ac:dyDescent="0.2">
      <c r="B6" s="487" t="s">
        <v>324</v>
      </c>
      <c r="C6" s="487"/>
      <c r="D6" s="487"/>
      <c r="E6" s="487"/>
      <c r="F6" s="487"/>
      <c r="G6" s="388"/>
    </row>
    <row r="7" spans="1:10" ht="14.5" customHeight="1" x14ac:dyDescent="0.2">
      <c r="B7" s="487" t="s">
        <v>325</v>
      </c>
      <c r="C7" s="487"/>
      <c r="D7" s="487"/>
      <c r="E7" s="487"/>
      <c r="F7" s="487"/>
      <c r="G7" s="388">
        <v>45046</v>
      </c>
    </row>
    <row r="8" spans="1:10" ht="14.5" customHeight="1" x14ac:dyDescent="0.2">
      <c r="B8" s="486" t="s">
        <v>326</v>
      </c>
      <c r="C8" s="486"/>
      <c r="D8" s="486"/>
      <c r="E8" s="486"/>
      <c r="F8" s="486"/>
      <c r="G8" s="388"/>
    </row>
    <row r="9" spans="1:10" ht="14.5" customHeight="1" x14ac:dyDescent="0.2">
      <c r="B9" s="486" t="s">
        <v>327</v>
      </c>
      <c r="C9" s="486"/>
      <c r="D9" s="486"/>
      <c r="E9" s="486"/>
      <c r="F9" s="486"/>
      <c r="G9" s="388"/>
    </row>
    <row r="10" spans="1:10" ht="14.5" customHeight="1" x14ac:dyDescent="0.2">
      <c r="B10" s="486" t="s">
        <v>328</v>
      </c>
      <c r="C10" s="486"/>
      <c r="D10" s="486"/>
      <c r="E10" s="486"/>
      <c r="F10" s="486"/>
      <c r="G10" s="388">
        <v>44936</v>
      </c>
    </row>
    <row r="11" spans="1:10" ht="16" x14ac:dyDescent="0.2">
      <c r="B11" s="486" t="s">
        <v>329</v>
      </c>
      <c r="C11" s="486"/>
      <c r="D11" s="486"/>
      <c r="E11" s="486"/>
      <c r="F11" s="486"/>
      <c r="G11" s="388"/>
    </row>
    <row r="12" spans="1:10" ht="16" x14ac:dyDescent="0.2">
      <c r="B12" s="294"/>
      <c r="C12" s="294"/>
      <c r="D12" s="294"/>
      <c r="E12" s="294"/>
      <c r="F12" s="294"/>
      <c r="G12" s="298"/>
    </row>
    <row r="14" spans="1:10" ht="29" x14ac:dyDescent="0.35">
      <c r="A14" s="485" t="s">
        <v>330</v>
      </c>
      <c r="B14" s="485"/>
      <c r="C14" s="485"/>
      <c r="D14" s="485"/>
      <c r="E14" s="485"/>
      <c r="F14" s="485"/>
      <c r="G14" s="485"/>
      <c r="H14" s="485"/>
      <c r="I14" s="485"/>
      <c r="J14" s="485"/>
    </row>
    <row r="16" spans="1:10" ht="30" customHeight="1" x14ac:dyDescent="0.2">
      <c r="B16" s="10"/>
      <c r="C16" s="10"/>
      <c r="D16" s="10"/>
      <c r="E16" s="10"/>
      <c r="F16" s="10"/>
      <c r="G16" s="295" t="s">
        <v>331</v>
      </c>
      <c r="H16" s="380" t="s">
        <v>332</v>
      </c>
    </row>
    <row r="17" spans="2:8" s="14" customFormat="1" ht="30" customHeight="1" x14ac:dyDescent="0.2">
      <c r="B17" s="390" t="s">
        <v>333</v>
      </c>
      <c r="C17" s="390"/>
      <c r="D17" s="390"/>
      <c r="E17" s="390"/>
      <c r="F17" s="390"/>
      <c r="G17" s="374">
        <v>0</v>
      </c>
      <c r="H17" s="264">
        <v>0</v>
      </c>
    </row>
    <row r="18" spans="2:8" ht="30" customHeight="1" x14ac:dyDescent="0.2">
      <c r="B18" s="390" t="s">
        <v>334</v>
      </c>
      <c r="C18" s="390"/>
      <c r="D18" s="390"/>
      <c r="E18" s="390"/>
      <c r="F18" s="390"/>
      <c r="G18" s="295" t="e">
        <f>'5-Fence cost'!B27</f>
        <v>#VALUE!</v>
      </c>
      <c r="H18" s="264">
        <v>0</v>
      </c>
    </row>
    <row r="19" spans="2:8" ht="30" customHeight="1" x14ac:dyDescent="0.2">
      <c r="B19" s="390" t="s">
        <v>335</v>
      </c>
      <c r="C19" s="390"/>
      <c r="D19" s="390"/>
      <c r="E19" s="390"/>
      <c r="F19" s="390"/>
      <c r="G19" s="295">
        <f>'6-Watering system'!D28</f>
        <v>87</v>
      </c>
      <c r="H19" s="264">
        <v>0</v>
      </c>
    </row>
    <row r="20" spans="2:8" ht="30" customHeight="1" x14ac:dyDescent="0.2">
      <c r="B20" s="390" t="s">
        <v>336</v>
      </c>
      <c r="C20" s="390"/>
      <c r="D20" s="390"/>
      <c r="E20" s="390"/>
      <c r="F20" s="390"/>
      <c r="G20" s="295">
        <f>'7-Forage species'!E58</f>
        <v>0</v>
      </c>
      <c r="H20" s="264">
        <v>0</v>
      </c>
    </row>
    <row r="21" spans="2:8" ht="30" customHeight="1" x14ac:dyDescent="0.2">
      <c r="B21" s="10"/>
      <c r="C21" s="10"/>
      <c r="D21" s="10"/>
      <c r="E21" s="9" t="s">
        <v>337</v>
      </c>
      <c r="F21" s="9"/>
      <c r="G21" s="163" t="e">
        <f>SUM(G17:G20)</f>
        <v>#VALUE!</v>
      </c>
      <c r="H21" s="297">
        <f>SUM(H17:H20)</f>
        <v>0</v>
      </c>
    </row>
  </sheetData>
  <mergeCells count="13">
    <mergeCell ref="B2:G2"/>
    <mergeCell ref="B19:F19"/>
    <mergeCell ref="B20:F20"/>
    <mergeCell ref="B5:F5"/>
    <mergeCell ref="B6:F6"/>
    <mergeCell ref="B7:F7"/>
    <mergeCell ref="B8:F8"/>
    <mergeCell ref="B9:F9"/>
    <mergeCell ref="B10:F10"/>
    <mergeCell ref="B11:F11"/>
    <mergeCell ref="A14:J14"/>
    <mergeCell ref="B17:F17"/>
    <mergeCell ref="B18:F18"/>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1-Instructions</vt:lpstr>
      <vt:lpstr>2-Cover page</vt:lpstr>
      <vt:lpstr>3-Project description</vt:lpstr>
      <vt:lpstr>Détails des listes déroulantes</vt:lpstr>
      <vt:lpstr>4-Cell design</vt:lpstr>
      <vt:lpstr>5-Fence cost</vt:lpstr>
      <vt:lpstr>6-Watering system</vt:lpstr>
      <vt:lpstr>7-Forage species</vt:lpstr>
      <vt:lpstr>8-Financial Assist. &amp; Timelines</vt:lpstr>
      <vt:lpstr>'7-Forage species'!Print_Titles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
  <cp:lastModifiedBy>Microsoft Office User</cp:lastModifiedBy>
  <cp:revision/>
  <dcterms:created xsi:type="dcterms:W3CDTF">2022-10-27T12:52:31Z</dcterms:created>
  <dcterms:modified xsi:type="dcterms:W3CDTF">2022-11-21T22:48:10Z</dcterms:modified>
  <cp:category/>
  <cp:contentStatus/>
</cp:coreProperties>
</file>