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cschneider/Downloads/"/>
    </mc:Choice>
  </mc:AlternateContent>
  <xr:revisionPtr revIDLastSave="0" documentId="8_{3E0346F2-DEF1-5542-BDCA-6DFF9345701E}" xr6:coauthVersionLast="47" xr6:coauthVersionMax="47" xr10:uidLastSave="{00000000-0000-0000-0000-000000000000}"/>
  <bookViews>
    <workbookView xWindow="1300" yWindow="500" windowWidth="28800" windowHeight="15420" activeTab="4" xr2:uid="{00AB9559-57F2-4825-803E-7E44E8979E5F}"/>
  </bookViews>
  <sheets>
    <sheet name="1-Instructions" sheetId="5" r:id="rId1"/>
    <sheet name="2-Cover page" sheetId="6" r:id="rId2"/>
    <sheet name="3-Project description" sheetId="2" r:id="rId3"/>
    <sheet name="Détails des listes déroulantes" sheetId="3" state="hidden" r:id="rId4"/>
    <sheet name="4-Cell design" sheetId="4" r:id="rId5"/>
    <sheet name="5-Fence cost" sheetId="11" r:id="rId6"/>
    <sheet name="6-Watering system" sheetId="8" r:id="rId7"/>
    <sheet name="7-Forage species" sheetId="14" r:id="rId8"/>
    <sheet name="8-Financial Assist. &amp; Timelines" sheetId="13" r:id="rId9"/>
  </sheets>
  <definedNames>
    <definedName name="_xlnm.Print_Titles" localSheetId="7">'7-Forage species'!$6:$8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1" l="1"/>
  <c r="G78" i="11"/>
  <c r="D78" i="11"/>
  <c r="B51" i="2"/>
  <c r="D77" i="2"/>
  <c r="D72" i="2"/>
  <c r="D67" i="2"/>
  <c r="C79" i="2"/>
  <c r="B79" i="2"/>
  <c r="B74" i="2"/>
  <c r="B69" i="2"/>
  <c r="D34" i="2"/>
  <c r="C36" i="2"/>
  <c r="B36" i="2"/>
  <c r="A12" i="5"/>
  <c r="A13" i="5" s="1"/>
  <c r="A14" i="5" s="1"/>
  <c r="A15" i="5" s="1"/>
  <c r="A16" i="5" s="1"/>
  <c r="A17" i="5" s="1"/>
  <c r="A18" i="5" s="1"/>
  <c r="A19" i="5" s="1"/>
  <c r="A20" i="5" s="1"/>
  <c r="A21" i="5" s="1"/>
  <c r="G10" i="14" l="1"/>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D18" i="8"/>
  <c r="D19" i="8"/>
  <c r="G90" i="11"/>
  <c r="G91" i="11"/>
  <c r="G92" i="11"/>
  <c r="G93" i="11"/>
  <c r="G94" i="11"/>
  <c r="D7" i="11"/>
  <c r="E7" i="11" s="1"/>
  <c r="H21" i="13"/>
  <c r="E48" i="14"/>
  <c r="F48" i="14"/>
  <c r="E53" i="14"/>
  <c r="E54" i="14"/>
  <c r="E55" i="14"/>
  <c r="E52" i="14"/>
  <c r="G48" i="14"/>
  <c r="D57" i="14" s="1"/>
  <c r="D7" i="8"/>
  <c r="D8" i="8"/>
  <c r="D6" i="8"/>
  <c r="B9" i="11"/>
  <c r="C110" i="11" s="1"/>
  <c r="D110" i="11" s="1"/>
  <c r="B8" i="11"/>
  <c r="C70" i="11" s="1"/>
  <c r="B73" i="11" s="1"/>
  <c r="E73" i="11" s="1"/>
  <c r="G73" i="11" s="1"/>
  <c r="B7" i="11"/>
  <c r="C7" i="11" s="1"/>
  <c r="G40" i="14"/>
  <c r="G9" i="14"/>
  <c r="D105" i="2"/>
  <c r="G20" i="11"/>
  <c r="G21" i="11"/>
  <c r="G22" i="11"/>
  <c r="G131" i="11"/>
  <c r="G132" i="11"/>
  <c r="G130" i="11"/>
  <c r="G133" i="11"/>
  <c r="G134" i="11"/>
  <c r="G135" i="11"/>
  <c r="G136" i="11"/>
  <c r="E126" i="11"/>
  <c r="G126" i="11" s="1"/>
  <c r="E86" i="11"/>
  <c r="G86" i="11" s="1"/>
  <c r="B125" i="11"/>
  <c r="C125" i="11"/>
  <c r="D125" i="11"/>
  <c r="E125" i="11"/>
  <c r="F125" i="11"/>
  <c r="G125" i="11"/>
  <c r="G121" i="11"/>
  <c r="A108" i="11"/>
  <c r="G49" i="11"/>
  <c r="G50" i="11"/>
  <c r="G51" i="11"/>
  <c r="G52" i="11"/>
  <c r="G53" i="11"/>
  <c r="G54" i="11"/>
  <c r="G55" i="11"/>
  <c r="E45" i="11"/>
  <c r="G45" i="11" s="1"/>
  <c r="F3" i="11"/>
  <c r="D3" i="11"/>
  <c r="G144" i="11"/>
  <c r="G143" i="11"/>
  <c r="G142" i="11"/>
  <c r="G137" i="11"/>
  <c r="B129" i="11"/>
  <c r="B121" i="11"/>
  <c r="A121" i="11"/>
  <c r="C120" i="11"/>
  <c r="C124" i="11" s="1"/>
  <c r="A120" i="11"/>
  <c r="B118" i="11"/>
  <c r="G117" i="11"/>
  <c r="E117" i="11"/>
  <c r="D117" i="11"/>
  <c r="A116" i="11"/>
  <c r="A115" i="11"/>
  <c r="F112" i="11"/>
  <c r="A112" i="11"/>
  <c r="A111" i="11"/>
  <c r="G104" i="11"/>
  <c r="G103" i="11"/>
  <c r="G102" i="11"/>
  <c r="C101" i="11"/>
  <c r="C141" i="11" s="1"/>
  <c r="G97" i="11"/>
  <c r="G96" i="11"/>
  <c r="F89" i="11"/>
  <c r="F129" i="11" s="1"/>
  <c r="A125" i="11"/>
  <c r="A84" i="11"/>
  <c r="A124" i="11" s="1"/>
  <c r="C81" i="11"/>
  <c r="C121" i="11" s="1"/>
  <c r="E121" i="11" s="1"/>
  <c r="B78" i="11"/>
  <c r="G64" i="11"/>
  <c r="G63" i="11"/>
  <c r="G62" i="11"/>
  <c r="G57" i="11"/>
  <c r="G56" i="11"/>
  <c r="B39" i="11"/>
  <c r="G26" i="11"/>
  <c r="G25" i="11"/>
  <c r="G24" i="11"/>
  <c r="G23" i="11"/>
  <c r="G19" i="11"/>
  <c r="G18" i="11"/>
  <c r="G17" i="11"/>
  <c r="G16" i="11"/>
  <c r="B4" i="8"/>
  <c r="D3" i="8"/>
  <c r="D26" i="8"/>
  <c r="D25" i="8"/>
  <c r="D24" i="8"/>
  <c r="D21" i="8"/>
  <c r="D20" i="8"/>
  <c r="D17" i="8"/>
  <c r="D16" i="8"/>
  <c r="D15" i="8"/>
  <c r="D14" i="8"/>
  <c r="D13" i="8"/>
  <c r="D12" i="8"/>
  <c r="D11" i="8"/>
  <c r="D10" i="8"/>
  <c r="D9" i="8"/>
  <c r="E57" i="14" l="1"/>
  <c r="E56" i="14"/>
  <c r="E58" i="14" s="1"/>
  <c r="G20" i="13" s="1"/>
  <c r="C8" i="11"/>
  <c r="C9" i="11"/>
  <c r="B10" i="11"/>
  <c r="C32" i="11"/>
  <c r="B35" i="11" s="1"/>
  <c r="C35" i="11" s="1"/>
  <c r="G39" i="14"/>
  <c r="G41" i="14" s="1"/>
  <c r="G138" i="11"/>
  <c r="G98" i="11"/>
  <c r="G58" i="11"/>
  <c r="G145" i="11"/>
  <c r="G65" i="11"/>
  <c r="B113" i="11"/>
  <c r="E113" i="11" s="1"/>
  <c r="G113" i="11" s="1"/>
  <c r="D118" i="11"/>
  <c r="G118" i="11" s="1"/>
  <c r="E81" i="11"/>
  <c r="D70" i="11"/>
  <c r="B82" i="11" s="1"/>
  <c r="C82" i="11" s="1"/>
  <c r="E82" i="11" s="1"/>
  <c r="G82" i="11" s="1"/>
  <c r="G105" i="11"/>
  <c r="G27" i="11"/>
  <c r="B21" i="11" s="1"/>
  <c r="C73" i="11"/>
  <c r="D27" i="8"/>
  <c r="D22" i="8"/>
  <c r="D28" i="8" l="1"/>
  <c r="G19" i="13" s="1"/>
  <c r="C10" i="11"/>
  <c r="D32" i="11"/>
  <c r="D39" i="11" s="1"/>
  <c r="B42" i="11" s="1"/>
  <c r="C42" i="11" s="1"/>
  <c r="E42" i="11" s="1"/>
  <c r="G42" i="11" s="1"/>
  <c r="E35" i="11"/>
  <c r="G35" i="11" s="1"/>
  <c r="B24" i="11"/>
  <c r="B26" i="11" s="1"/>
  <c r="B122" i="11"/>
  <c r="C122" i="11" s="1"/>
  <c r="E122" i="11" s="1"/>
  <c r="G122" i="11" s="1"/>
  <c r="G146" i="11" s="1"/>
  <c r="B18" i="11" s="1"/>
  <c r="C113" i="11"/>
  <c r="G106" i="11"/>
  <c r="B17" i="11" s="1"/>
  <c r="G39" i="11" l="1"/>
  <c r="G66" i="11" s="1"/>
  <c r="B16" i="11" s="1"/>
  <c r="B23" i="11" l="1"/>
  <c r="B27" i="11" s="1"/>
  <c r="G18" i="13" s="1"/>
  <c r="G21" i="13" s="1"/>
  <c r="C4" i="4" l="1"/>
  <c r="C5" i="4"/>
  <c r="A74" i="2"/>
  <c r="A79" i="2" s="1"/>
  <c r="C51" i="2"/>
  <c r="C81" i="2" s="1"/>
  <c r="C85" i="2" s="1"/>
  <c r="C86" i="2" s="1"/>
  <c r="B81" i="2"/>
  <c r="B85" i="2" s="1"/>
  <c r="B86" i="2" s="1"/>
  <c r="C78" i="2"/>
  <c r="B78" i="2"/>
  <c r="C74" i="2"/>
  <c r="C73" i="2"/>
  <c r="B73" i="2"/>
  <c r="C69" i="2"/>
  <c r="C68" i="2"/>
  <c r="B68" i="2"/>
  <c r="B82" i="2" l="1"/>
  <c r="D86" i="2"/>
  <c r="B87" i="2"/>
  <c r="D79" i="2"/>
  <c r="D73" i="2"/>
  <c r="D74" i="2"/>
  <c r="D69" i="2"/>
  <c r="D68" i="2"/>
  <c r="D51" i="2"/>
  <c r="D78" i="2"/>
  <c r="C82" i="2"/>
  <c r="D36" i="2"/>
  <c r="B89" i="2" l="1"/>
  <c r="C87" i="2" l="1"/>
  <c r="D87" i="2" s="1"/>
  <c r="D85" i="2"/>
  <c r="C89" i="2" l="1"/>
</calcChain>
</file>

<file path=xl/sharedStrings.xml><?xml version="1.0" encoding="utf-8"?>
<sst xmlns="http://schemas.openxmlformats.org/spreadsheetml/2006/main" count="549" uniqueCount="364">
  <si>
    <t>OFCAF funding program</t>
  </si>
  <si>
    <t>Explanatory document for the rotationnal grazing program</t>
  </si>
  <si>
    <t>Version 1.1.2</t>
  </si>
  <si>
    <t>INSTRUCTIONS</t>
  </si>
  <si>
    <t>You must complete all the information requested in tabs 2 to 8.</t>
  </si>
  <si>
    <t>All information must be entered in the green boxes only.</t>
  </si>
  <si>
    <t>Several boxes have drop-down strips of suggested answers. If none is suitable for you, write your answer on the "Other" line of the relevant drop-down bar.</t>
  </si>
  <si>
    <t>The information you provide allows the automatic calculation of certain values.</t>
  </si>
  <si>
    <t xml:space="preserve">By convention, the Animal Equivalent has been set at 1,500 lbs, which is pretty much an adult beef cow and its calf, which is a majority of the type of animals on pasture in Quebec. An automatic calculation is made if you choose another type of animal.  </t>
  </si>
  <si>
    <r>
      <rPr>
        <sz val="11"/>
        <color rgb="FF000000"/>
        <rFont val="Calibri"/>
        <family val="2"/>
      </rPr>
      <t>One of the potential benefits of rotational grazing management is to increase grassland production per unit area and thus increase the number of days during which the grass harvested by the animals constitutes 100% of their ration. As a result, the number of days of supplementation is reduced, as well as the GHG-emitting operations generally associated with them. In order to clearly demonstrate the positive impact of new developments and their advanced management, a calculation is made to compare the number of feeding-supplementation days required in the current situation with the proposed project for a given period. By convention, this period begins on</t>
    </r>
    <r>
      <rPr>
        <b/>
        <u/>
        <sz val="11"/>
        <color rgb="FF000000"/>
        <rFont val="Calibri"/>
        <family val="2"/>
      </rPr>
      <t xml:space="preserve"> April 15 and ends on November 30</t>
    </r>
    <r>
      <rPr>
        <sz val="11"/>
        <color rgb="FF000000"/>
        <rFont val="Calibri"/>
        <family val="2"/>
      </rPr>
      <t xml:space="preserve">. </t>
    </r>
  </si>
  <si>
    <t>Several values, but not all, transfer automatically from one tab to another.</t>
  </si>
  <si>
    <t xml:space="preserve">In tab "4 -Arrangements", it is important to submit a plan that represents the current situation of the field concerned, as well as the planned development of fences, watering sites and piping to deliver water. These images or plans must make it possible to quickly identify the number of pens and/or strips that will be set up, as well as the passages planned for the movement of animals. </t>
  </si>
  <si>
    <r>
      <t>All rates ($/h) for use of personal equipment (</t>
    </r>
    <r>
      <rPr>
        <i/>
        <sz val="11"/>
        <color theme="1"/>
        <rFont val="Calibri"/>
        <family val="2"/>
        <scheme val="minor"/>
      </rPr>
      <t>in-kind</t>
    </r>
    <r>
      <rPr>
        <sz val="11"/>
        <color theme="1"/>
        <rFont val="Calibri"/>
        <family val="2"/>
        <scheme val="minor"/>
      </rPr>
      <t xml:space="preserve"> expenses) must be based on published reference values. </t>
    </r>
  </si>
  <si>
    <t xml:space="preserve">The "7-Forage Species" tab allows the agronomist to identify the pens that would require or benefit from partial or complete reseeding, depending on the objectives of the project, as well as to recommend a seeding rate for each of the pens concerned. In addition, the agronomist should, after discussion with the proponent, recommend methods to promote the greatest success of seeding implantation, while minimizing the negative impacts of these operations (release of sequestered C, GHG emissions, etc.). </t>
  </si>
  <si>
    <t xml:space="preserve">In the "8-Financial Assistance and Timelines" tab, the Proponent must indicate the amounts it expects to spend and claim by February 15, 2023. These claims must be supported by invoices and proof of payment. For in-kind expenses, these should be accompanied by geo-referenced photos taken during the execution of the work. </t>
  </si>
  <si>
    <r>
      <rPr>
        <sz val="11"/>
        <color rgb="FF000000"/>
        <rFont val="Calibri"/>
        <family val="2"/>
      </rPr>
      <t xml:space="preserve">Attach a copy of each tab of this document to the Application Form. </t>
    </r>
    <r>
      <rPr>
        <i/>
        <sz val="11"/>
        <color rgb="FF000000"/>
        <rFont val="Calibri"/>
        <family val="2"/>
      </rPr>
      <t>We recommend that you print or save in PDF format.</t>
    </r>
  </si>
  <si>
    <t>On-Farm Climate Action Fund</t>
  </si>
  <si>
    <t>Rotational Grazing Project</t>
  </si>
  <si>
    <t xml:space="preserve">Proposed by: </t>
  </si>
  <si>
    <t xml:space="preserve">Prepared by: </t>
  </si>
  <si>
    <t xml:space="preserve">Signature of the adviser: </t>
  </si>
  <si>
    <t>Date:</t>
  </si>
  <si>
    <t xml:space="preserve"> </t>
  </si>
  <si>
    <t>PROJECT DESCRIPTION</t>
  </si>
  <si>
    <t xml:space="preserve">Background information </t>
  </si>
  <si>
    <r>
      <t>1.1.</t>
    </r>
    <r>
      <rPr>
        <sz val="7"/>
        <color theme="1"/>
        <rFont val="Times New Roman"/>
        <family val="1"/>
      </rPr>
      <t xml:space="preserve">    </t>
    </r>
    <r>
      <rPr>
        <sz val="11"/>
        <color theme="1"/>
        <rFont val="Calibri"/>
        <family val="2"/>
        <scheme val="minor"/>
      </rPr>
      <t>Farm Name </t>
    </r>
  </si>
  <si>
    <r>
      <t>1.2.</t>
    </r>
    <r>
      <rPr>
        <sz val="7"/>
        <color theme="1"/>
        <rFont val="Times New Roman"/>
        <family val="1"/>
      </rPr>
      <t xml:space="preserve">    </t>
    </r>
    <r>
      <rPr>
        <sz val="11"/>
        <color theme="1"/>
        <rFont val="Calibri"/>
        <family val="2"/>
        <scheme val="minor"/>
      </rPr>
      <t>Company contact name</t>
    </r>
  </si>
  <si>
    <t>1.3 Name of Advisor/Mentor</t>
  </si>
  <si>
    <t>1.4.  Project/Parcel/Pasture Name</t>
  </si>
  <si>
    <r>
      <t>1.5.</t>
    </r>
    <r>
      <rPr>
        <sz val="7"/>
        <color theme="1"/>
        <rFont val="Times New Roman"/>
        <family val="1"/>
      </rPr>
      <t>   </t>
    </r>
    <r>
      <rPr>
        <sz val="7"/>
        <rFont val="Times New Roman"/>
        <family val="1"/>
      </rPr>
      <t xml:space="preserve"> </t>
    </r>
    <r>
      <rPr>
        <sz val="11"/>
        <rFont val="Calibri"/>
        <family val="2"/>
        <scheme val="minor"/>
      </rPr>
      <t>Location  (designated grazing area for this project)</t>
    </r>
  </si>
  <si>
    <r>
      <t>1.4.</t>
    </r>
    <r>
      <rPr>
        <sz val="7"/>
        <rFont val="Times New Roman"/>
        <family val="1"/>
      </rPr>
      <t xml:space="preserve">    </t>
    </r>
    <r>
      <rPr>
        <sz val="11"/>
        <rFont val="Calibri"/>
        <family val="2"/>
        <scheme val="minor"/>
      </rPr>
      <t>Total area (ha) covered by the project </t>
    </r>
  </si>
  <si>
    <t>Brief description</t>
  </si>
  <si>
    <t>Quickly explain the reasons for the project, as well as the means and strategies that will be used.</t>
  </si>
  <si>
    <t xml:space="preserve">Findings, objectives and means </t>
  </si>
  <si>
    <t xml:space="preserve">Current Findings </t>
  </si>
  <si>
    <t>Proposed objectives and means</t>
  </si>
  <si>
    <t>Choose the 3 Findings/Objectives-Means that best characterize your project.</t>
  </si>
  <si>
    <t xml:space="preserve">Other (specify): </t>
  </si>
  <si>
    <t xml:space="preserve">Description of pasture and herd </t>
  </si>
  <si>
    <t>Currently</t>
  </si>
  <si>
    <t>Proposed project</t>
  </si>
  <si>
    <t xml:space="preserve">Improvement of the situation </t>
  </si>
  <si>
    <t>Cultures</t>
  </si>
  <si>
    <t>Type of forage species</t>
  </si>
  <si>
    <t>Predominance of natural grasses only (low yield).</t>
  </si>
  <si>
    <t>Types of animals</t>
  </si>
  <si>
    <t>Number of animals</t>
  </si>
  <si>
    <t>Animal weight (lb)</t>
  </si>
  <si>
    <t>Animal Equivalent**/ha   (Stocking rate)</t>
  </si>
  <si>
    <t>*: Animal weight = if applicable, cow and calf weight   **Animal equivalent = 1500 lbs</t>
  </si>
  <si>
    <t xml:space="preserve">Infrastructure, equipment, grazing management techniques </t>
  </si>
  <si>
    <t xml:space="preserve">Type of perimeter fences </t>
  </si>
  <si>
    <t>No fencing.</t>
  </si>
  <si>
    <t xml:space="preserve">Type of subdivision fences </t>
  </si>
  <si>
    <t>Type of water supply</t>
  </si>
  <si>
    <t>Wet well</t>
  </si>
  <si>
    <t>Number of drinking points</t>
  </si>
  <si>
    <t>*: electric = solar or domestic</t>
  </si>
  <si>
    <t xml:space="preserve">Usual/Expected Grazing Date </t>
  </si>
  <si>
    <t xml:space="preserve">Usual/expected date of pasture removal </t>
  </si>
  <si>
    <t>Total length of stay on pasture (j/total season)</t>
  </si>
  <si>
    <t>Rotation Management</t>
  </si>
  <si>
    <t>The project area is divided into ___ primary pens (number).</t>
  </si>
  <si>
    <t>In addition to permanent fences, the banding technique is/will be used.</t>
  </si>
  <si>
    <t>No</t>
  </si>
  <si>
    <t>What is the total number (permanent pens and/or bands) of subdivisions for a full rotation?</t>
  </si>
  <si>
    <t xml:space="preserve">1st pass </t>
  </si>
  <si>
    <t>Grazing time per pen or strip (j)</t>
  </si>
  <si>
    <t>Rest period before next pass (j)</t>
  </si>
  <si>
    <t>Period of supplementation required before next pass (j)</t>
  </si>
  <si>
    <t>Number of pens or strips that can be left in reserve for maturation (future seed for regeneration).</t>
  </si>
  <si>
    <t xml:space="preserve">2nd pass </t>
  </si>
  <si>
    <t>Rest period before next pass(j)</t>
  </si>
  <si>
    <t xml:space="preserve">3rd pass </t>
  </si>
  <si>
    <t xml:space="preserve">4th passage </t>
  </si>
  <si>
    <t>Total duration of 4th pass (j)</t>
  </si>
  <si>
    <t>Synopsis</t>
  </si>
  <si>
    <t>Actual grazing time* as per rotation plan (day/season**)</t>
  </si>
  <si>
    <t>Actual grazing capacity* as per rotation plan (AJ**/season)</t>
  </si>
  <si>
    <t>Duration of supplementation required (day/season***)</t>
  </si>
  <si>
    <t>*: Actual grazing = 100% of fresh grass feed; **: AJ = number of animals fed 100% fresh grass for 24 hours; ***: Season = arbitrarily, from April 15 to November 30.</t>
  </si>
  <si>
    <t>Specific strategies</t>
  </si>
  <si>
    <t>What is the main strategy for managing wet conditions?</t>
  </si>
  <si>
    <t>What is the main strategy used to manage dry growing conditions?</t>
  </si>
  <si>
    <t>What type of supplementation will be used most often?</t>
  </si>
  <si>
    <t>Additional Comments/Explanations</t>
  </si>
  <si>
    <t>If necessary, add additional explanations about the project here.</t>
  </si>
  <si>
    <t>Type of animals</t>
  </si>
  <si>
    <t>Fences</t>
  </si>
  <si>
    <t>Yes/No</t>
  </si>
  <si>
    <t>Bison</t>
  </si>
  <si>
    <t>Beef Steers (&gt;1000 lbs)</t>
  </si>
  <si>
    <t>Cereals - canola - corn - soybeans - protein crops</t>
  </si>
  <si>
    <t xml:space="preserve"> Yes </t>
  </si>
  <si>
    <t xml:space="preserve">Horses </t>
  </si>
  <si>
    <t>Market gardening</t>
  </si>
  <si>
    <t>Non-electrified fence</t>
  </si>
  <si>
    <t>Goats</t>
  </si>
  <si>
    <t xml:space="preserve">Mechanically harvested legume forages </t>
  </si>
  <si>
    <t>Electrified fence</t>
  </si>
  <si>
    <t>Sheep</t>
  </si>
  <si>
    <t xml:space="preserve">Mechanically harvested mixed forages </t>
  </si>
  <si>
    <t>Reel and electrified wire/tape</t>
  </si>
  <si>
    <t>Dairy breeding bulls (&lt; 15 months)</t>
  </si>
  <si>
    <t>Mechanically harvested grasses</t>
  </si>
  <si>
    <t>Dairy breeding bulls (&gt; 15 months)</t>
  </si>
  <si>
    <t>Continuous grazing</t>
  </si>
  <si>
    <t>Dairy cow in production</t>
  </si>
  <si>
    <t>Grazing in intensive rotations</t>
  </si>
  <si>
    <t>Beef cows with or without calves</t>
  </si>
  <si>
    <t>Grazing in long rotations</t>
  </si>
  <si>
    <t>Dry dairy cows</t>
  </si>
  <si>
    <t>Potatoes</t>
  </si>
  <si>
    <t>Beef calves, weaned (600-1000 lbs)</t>
  </si>
  <si>
    <t xml:space="preserve">Seed production </t>
  </si>
  <si>
    <t>Derelict land</t>
  </si>
  <si>
    <t xml:space="preserve">Wet conditions </t>
  </si>
  <si>
    <t>Conditions too dry</t>
  </si>
  <si>
    <t>Type of supplementation</t>
  </si>
  <si>
    <t>No specific strategy.</t>
  </si>
  <si>
    <t>Back feed for calves.</t>
  </si>
  <si>
    <t>I never supplement.</t>
  </si>
  <si>
    <t>Bale Grazing in enclosures or areas to be renovated.</t>
  </si>
  <si>
    <t>Annual crop.</t>
  </si>
  <si>
    <t>Withdrawal or sale of part of the herd.</t>
  </si>
  <si>
    <t>Bale grazing in the driest enclosures or areas.</t>
  </si>
  <si>
    <t>Corn silage.</t>
  </si>
  <si>
    <t>Temporary removal from winter feeding sites.</t>
  </si>
  <si>
    <t>Use the pens left for maturation.</t>
  </si>
  <si>
    <t>Hay or grass silage.</t>
  </si>
  <si>
    <t>Use of stronger pens.</t>
  </si>
  <si>
    <t>Grains or ground.</t>
  </si>
  <si>
    <t>Stealth grain/feed.</t>
  </si>
  <si>
    <t>Use of an annual crop.</t>
  </si>
  <si>
    <t>Paille.</t>
  </si>
  <si>
    <t xml:space="preserve">As of mid-July, I have to start filling in. </t>
  </si>
  <si>
    <t>Act rather than react. With a desire to reduce the GHGs produced by my farm and increase carbon sequestration if possible.</t>
  </si>
  <si>
    <t>There are overgrazed areas while some areas are not used and grow in branches.</t>
  </si>
  <si>
    <t>Add water points to reduce unnecessary distances travelled by animals and avoid crowding around the water.</t>
  </si>
  <si>
    <t xml:space="preserve">I have to feed for more than 260 days a year. </t>
  </si>
  <si>
    <t>Improve the distribution of animal manure.</t>
  </si>
  <si>
    <t>I visually lack grass every year.</t>
  </si>
  <si>
    <t>Increase the remaining grass height after a run.</t>
  </si>
  <si>
    <t>I would like to increase the size of the herd, but the current grazing area is not enough.</t>
  </si>
  <si>
    <t>Increase the proportion of legumes in several areas.</t>
  </si>
  <si>
    <t>The pulse population is very small.</t>
  </si>
  <si>
    <t>Reduce residence time and increase rest period in each pen.</t>
  </si>
  <si>
    <t>The gain of calves is not up to the potential.</t>
  </si>
  <si>
    <t>Make better use of the entire area by directing the herd further.</t>
  </si>
  <si>
    <t>Animals always stand in the same places.</t>
  </si>
  <si>
    <t>Significantly reduce the period of supplementation during the grazing period.</t>
  </si>
  <si>
    <t>Feed yields are too low. I’m not optimizing the price of land.</t>
  </si>
  <si>
    <t xml:space="preserve">Use the strip grazing technique to improve the quality of available food and to allow the plants of certain identified pens to complete their cycle (natural over-seeding). </t>
  </si>
  <si>
    <t>When it’s hot, there’s a lot of pressure at the water trough.</t>
  </si>
  <si>
    <t>Use a higher animal density, combined with a shorter stay per unit area.</t>
  </si>
  <si>
    <t>Forage species</t>
  </si>
  <si>
    <t>No forage species at the moment.</t>
  </si>
  <si>
    <t>Lake or stream + retention tank X gravity</t>
  </si>
  <si>
    <t>Low proportion of total vegetation cover (very low yield).</t>
  </si>
  <si>
    <t>Lake or stream + retention tank X gas pump</t>
  </si>
  <si>
    <t>Choix type d'aménagement/gestion du projet</t>
  </si>
  <si>
    <t>Description of the layout: enclosures, walkways, water points.</t>
  </si>
  <si>
    <t xml:space="preserve">Project location </t>
  </si>
  <si>
    <t>Drop* here images or photos or farm plan</t>
  </si>
  <si>
    <t>*: See the minimum elements required on the next page.</t>
  </si>
  <si>
    <t xml:space="preserve">Project </t>
  </si>
  <si>
    <t xml:space="preserve">Elements required in photos or images or farm plan </t>
  </si>
  <si>
    <t>Ladder</t>
  </si>
  <si>
    <t>Infrastructure legend and locations</t>
  </si>
  <si>
    <t>Permanent and semi-permanent fences</t>
  </si>
  <si>
    <t># paddocks</t>
  </si>
  <si>
    <t>Examples of bands if applicable</t>
  </si>
  <si>
    <t>Water points</t>
  </si>
  <si>
    <t>Source of water supply</t>
  </si>
  <si>
    <t>Waterlines</t>
  </si>
  <si>
    <t>Indicate all the reasons why you chose this type of development/management for this project.</t>
  </si>
  <si>
    <t>Length of outer fence (m)</t>
  </si>
  <si>
    <t>Length of aisle fences and around water points (m)</t>
  </si>
  <si>
    <t>Length of subdivision/strip fences (m)</t>
  </si>
  <si>
    <t>Water supply</t>
  </si>
  <si>
    <t>Hose Length 1.5 in   (m)</t>
  </si>
  <si>
    <t>Hose Length 1 in   (m)</t>
  </si>
  <si>
    <t>0.75” hose length</t>
  </si>
  <si>
    <t>Length of pipe to be buried (m)</t>
  </si>
  <si>
    <t xml:space="preserve"> Fence Cost Calculator</t>
  </si>
  <si>
    <t>Name of pasture</t>
  </si>
  <si>
    <t>Location</t>
  </si>
  <si>
    <t>Conversion Calculator</t>
  </si>
  <si>
    <t>Closing</t>
  </si>
  <si>
    <t>Length (m)</t>
  </si>
  <si>
    <t>Length (feet)</t>
  </si>
  <si>
    <t>Superficie totale (ha)</t>
  </si>
  <si>
    <t xml:space="preserve">Acres </t>
  </si>
  <si>
    <t>Acres to Hectares</t>
  </si>
  <si>
    <t>Acres</t>
  </si>
  <si>
    <t>Outer fence</t>
  </si>
  <si>
    <t>Hectares</t>
  </si>
  <si>
    <t>Walkways + around water points</t>
  </si>
  <si>
    <t>From foot to foot</t>
  </si>
  <si>
    <t>Closure of subdivisions/bands</t>
  </si>
  <si>
    <t>Feet</t>
  </si>
  <si>
    <t>Total</t>
  </si>
  <si>
    <t>Meters</t>
  </si>
  <si>
    <t>Cost of fencing</t>
  </si>
  <si>
    <t>Cost of the electricity generator and associated equipment</t>
  </si>
  <si>
    <t>Equipment, excluding installation costs</t>
  </si>
  <si>
    <t>Article</t>
  </si>
  <si>
    <t>Units</t>
  </si>
  <si>
    <t>Cost/unit</t>
  </si>
  <si>
    <t xml:space="preserve">Cost </t>
  </si>
  <si>
    <t xml:space="preserve">Outer fence </t>
  </si>
  <si>
    <t>Fencing Walkways and Water Points</t>
  </si>
  <si>
    <t>Subdivision/Band Fences</t>
  </si>
  <si>
    <t xml:space="preserve">Electrifying </t>
  </si>
  <si>
    <t>Equipment Subtotal</t>
  </si>
  <si>
    <t>Installation costs</t>
  </si>
  <si>
    <t>Other</t>
  </si>
  <si>
    <t>Sous-total Installation</t>
  </si>
  <si>
    <t>Grand total</t>
  </si>
  <si>
    <t>Subtotal</t>
  </si>
  <si>
    <t>Total length</t>
  </si>
  <si>
    <t>m</t>
  </si>
  <si>
    <t>ft</t>
  </si>
  <si>
    <t>Explanations</t>
  </si>
  <si>
    <t>Busy road and rolling terrain</t>
  </si>
  <si>
    <t>Number of wires</t>
  </si>
  <si>
    <t xml:space="preserve">Roll length (m) </t>
  </si>
  <si>
    <t>Rolls required</t>
  </si>
  <si>
    <t>Price ($/roll)</t>
  </si>
  <si>
    <t>Cost of HV wire</t>
  </si>
  <si>
    <t>Fence posts</t>
  </si>
  <si>
    <t>Spacing between stakes</t>
  </si>
  <si>
    <t>Pickets required</t>
  </si>
  <si>
    <t>Price ($/stake)</t>
  </si>
  <si>
    <t>Cost of pickets</t>
  </si>
  <si>
    <t>Insulators</t>
  </si>
  <si>
    <t>Number/stake</t>
  </si>
  <si>
    <t>Pickets</t>
  </si>
  <si>
    <t>Insulators required</t>
  </si>
  <si>
    <t>Units required</t>
  </si>
  <si>
    <t>$/ Unit</t>
  </si>
  <si>
    <t>Cost of insulators</t>
  </si>
  <si>
    <t>Corner material</t>
  </si>
  <si>
    <t>Unit Description</t>
  </si>
  <si>
    <t xml:space="preserve"> Number of corner posts</t>
  </si>
  <si>
    <t>Units/Picket</t>
  </si>
  <si>
    <t>$/unit</t>
  </si>
  <si>
    <t>Miscellaneous</t>
  </si>
  <si>
    <t>Required number</t>
  </si>
  <si>
    <t>Price ($/unit)</t>
  </si>
  <si>
    <t>Handles</t>
  </si>
  <si>
    <t xml:space="preserve">Total </t>
  </si>
  <si>
    <t>Hours</t>
  </si>
  <si>
    <t>Rates ($/h)</t>
  </si>
  <si>
    <t>Description</t>
  </si>
  <si>
    <t>Manpower</t>
  </si>
  <si>
    <t>Equipment costs</t>
  </si>
  <si>
    <t>Total External closure</t>
  </si>
  <si>
    <t>Walkways and around water points</t>
  </si>
  <si>
    <t>Lane fencing and around water points</t>
  </si>
  <si>
    <t>Roll length (m)</t>
  </si>
  <si>
    <t>Cost of lane closure</t>
  </si>
  <si>
    <t>Number of corner posts</t>
  </si>
  <si>
    <t>Number</t>
  </si>
  <si>
    <t xml:space="preserve">Description </t>
  </si>
  <si>
    <t>Total Fencing Walkways and Around Water Points</t>
  </si>
  <si>
    <t>Cost of inner wire</t>
  </si>
  <si>
    <t>$ Unit</t>
  </si>
  <si>
    <t>Tape equipment</t>
  </si>
  <si>
    <t>Reel</t>
  </si>
  <si>
    <t>Alligator clip</t>
  </si>
  <si>
    <t>Total Internal subdivisions/bands</t>
  </si>
  <si>
    <t>Watering System Plan</t>
  </si>
  <si>
    <t>1.5” Hose</t>
  </si>
  <si>
    <t>1” hose</t>
  </si>
  <si>
    <t>0.75 Hose</t>
  </si>
  <si>
    <t>White ball valve</t>
  </si>
  <si>
    <t>union en T poly 1'' (carlon-filet-carlon)</t>
  </si>
  <si>
    <t>female gator lock</t>
  </si>
  <si>
    <t>13 gator-lock male</t>
  </si>
  <si>
    <t>Prestone de pi</t>
  </si>
  <si>
    <t>Betail valve with fleet</t>
  </si>
  <si>
    <t>adapter to install the valve to the water tank</t>
  </si>
  <si>
    <t xml:space="preserve"> union en T poly 1''(carlon-carlon-carlon)</t>
  </si>
  <si>
    <t xml:space="preserve"> union en L poly 1''(carlon-carlon)</t>
  </si>
  <si>
    <t>Total equipment</t>
  </si>
  <si>
    <t>Rates ($/unit)</t>
  </si>
  <si>
    <t xml:space="preserve">Manpower </t>
  </si>
  <si>
    <t>Use of equipment</t>
  </si>
  <si>
    <t>Delivery</t>
  </si>
  <si>
    <t>Total Facility</t>
  </si>
  <si>
    <t>Grand total Watering</t>
  </si>
  <si>
    <t>Explanation of Operation</t>
  </si>
  <si>
    <t>Assessment of pens</t>
  </si>
  <si>
    <t>Enter area values only if you are recommending a seeding for the affected pen*.</t>
  </si>
  <si>
    <t xml:space="preserve">Appraisal </t>
  </si>
  <si>
    <t>Localization</t>
  </si>
  <si>
    <t>Pen Name/Number</t>
  </si>
  <si>
    <t>Plant cover</t>
  </si>
  <si>
    <t>Productivity/Yield</t>
  </si>
  <si>
    <t>% legumes</t>
  </si>
  <si>
    <t>Recommended reseeding rate (kg/ha)</t>
  </si>
  <si>
    <t>Superficie (ha)</t>
  </si>
  <si>
    <t>Seeds required (kg)</t>
  </si>
  <si>
    <t>Total seeds required (kg)</t>
  </si>
  <si>
    <t>Area requiring seeding (ha)</t>
  </si>
  <si>
    <t>Average seeding rate (kg/ha)</t>
  </si>
  <si>
    <t>Species and Proportions</t>
  </si>
  <si>
    <t>Total Required (kg)</t>
  </si>
  <si>
    <t>Total cost $</t>
  </si>
  <si>
    <t>Mixture 1 recommended</t>
  </si>
  <si>
    <t>Mixture 2 recommended</t>
  </si>
  <si>
    <t>Total Seeds</t>
  </si>
  <si>
    <t>Seeding costs</t>
  </si>
  <si>
    <t>Tractor use</t>
  </si>
  <si>
    <t>Fuel (l)</t>
  </si>
  <si>
    <t>Total sowing</t>
  </si>
  <si>
    <t>Large total Forage species</t>
  </si>
  <si>
    <t>Explanations from the agronomist for the choice of planting rates and periods, as well as the cultivation methods used.</t>
  </si>
  <si>
    <t xml:space="preserve">Signature of the agronomist: </t>
  </si>
  <si>
    <t xml:space="preserve">timelines </t>
  </si>
  <si>
    <t>Describe the timelines for the planned work</t>
  </si>
  <si>
    <t xml:space="preserve">prior to the </t>
  </si>
  <si>
    <t>Completion of the grazing plan by an advisor</t>
  </si>
  <si>
    <t>Purchase of fencing equipment</t>
  </si>
  <si>
    <t>installation of fences</t>
  </si>
  <si>
    <t>Purchase of watering equipment</t>
  </si>
  <si>
    <t>Installation of watering equipment</t>
  </si>
  <si>
    <t>seed purchase</t>
  </si>
  <si>
    <t>Seeding</t>
  </si>
  <si>
    <t>Summary of Financial Assistance Requested for the Project</t>
  </si>
  <si>
    <t>Total Amount ($)</t>
  </si>
  <si>
    <t>Amount to be spent and claimed before February 15, 2023</t>
  </si>
  <si>
    <t>Expenses related to the completion of the grazing plan by an approved external advisor</t>
  </si>
  <si>
    <t>Expenses related to the installation of required fences (see tab Fencing cost calculator)</t>
  </si>
  <si>
    <t>Expenditures related to water supply development (see Water Systems Calculator tab)</t>
  </si>
  <si>
    <t>Expenses related to forage species improvement (see Forage Species tab)</t>
  </si>
  <si>
    <t>TOTAL</t>
  </si>
  <si>
    <t>Challenges related to the topography: slope, ditches, etc...</t>
  </si>
  <si>
    <t>Ease of moving animals</t>
  </si>
  <si>
    <t>Ease of adaptation to growing conditions</t>
  </si>
  <si>
    <t>Minimum investment X high flexibility</t>
  </si>
  <si>
    <t>Little available manpower</t>
  </si>
  <si>
    <t>Better distribution of animal waste</t>
  </si>
  <si>
    <t>Over 70% population of high-yielding grass species.</t>
  </si>
  <si>
    <t>Between 10 and 25% legumes; 0% sainfoin, trefoil or alfalfa.</t>
  </si>
  <si>
    <t>10-25% legume; sainfoin, trefoil or alfalfa present.</t>
  </si>
  <si>
    <t>25-50% legumes with added sainfoin, trefoil or alfalfa.</t>
  </si>
  <si>
    <t>Between 25 and 50% legumes; 0% sainfoin, trefoil or alfalfa.</t>
  </si>
  <si>
    <t>&gt; 50% legumes including sainfoin and/or trefoil and/or alfalfa</t>
  </si>
  <si>
    <t>Lake or stream + Holding tank X electric pump* Lake or stream</t>
  </si>
  <si>
    <t>Lake or stream X gravity</t>
  </si>
  <si>
    <t>Lake or river X electric pump* Artesian well</t>
  </si>
  <si>
    <t>Artesian well X electric pump* Surface well</t>
  </si>
  <si>
    <t>Surface well X electric pump* Connected to water</t>
  </si>
  <si>
    <t>Connected to municipal water</t>
  </si>
  <si>
    <t>Mobile tank X gasoline pump</t>
  </si>
  <si>
    <t>Mobile tank X electric pump</t>
  </si>
  <si>
    <t>Land Area (ha):</t>
  </si>
  <si>
    <t>Labour</t>
  </si>
  <si>
    <t>Pasture Assessment</t>
  </si>
  <si>
    <t>Area (ha)</t>
  </si>
  <si>
    <t>Rating Scale (1 = excellent; 2 = good; 3 = average; 4 = poor; 5 = very poor)</t>
  </si>
  <si>
    <t>Mixture 3 recommended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</si>
</sst>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0.00\ &quot;$&quot;_);\(#,##0.00\ &quot;$&quot;\)"/>
    <numFmt numFmtId="165" formatCode="_ * #,##0.00_)\ &quot;$&quot;_ ;_ * \(#,##0.00\)\ &quot;$&quot;_ ;_ * &quot;-&quot;??_)\ &quot;$&quot;_ ;_ @_ "/>
    <numFmt numFmtId="166" formatCode="0.0"/>
    <numFmt numFmtId="167" formatCode="0.0%"/>
    <numFmt numFmtId="168" formatCode="&quot;$&quot;#,##0.00;[Red]\-&quot;$&quot;#,##0.00"/>
    <numFmt numFmtId="169" formatCode="_ &quot;¥&quot;* #,##0.00_ ;_ &quot;¥&quot;* \-#,##0.00_ ;_ &quot;¥&quot;* &quot;-&quot;??_ ;_ @_ "/>
    <numFmt numFmtId="170" formatCode="&quot;$&quot;#,##0.00"/>
    <numFmt numFmtId="171" formatCode="#,##0.00\ &quot;$&quot;"/>
    <numFmt numFmtId="172" formatCode="#,##0\ &quot;$&quot;"/>
    <numFmt numFmtId="173" formatCode="[$-C0C]d\ mmmm\,\ yyyy;@"/>
    <numFmt numFmtId="174" formatCode="[$-C0C]d\ mmm\ yyyy;@"/>
  </numFmts>
  <fonts count="45" x14ac:knownFonts="1">
    <font>
      <sz val="11"/>
      <color theme="1"/>
      <name val="Calibri"/>
      <family val="2"/>
      <scheme val="minor"/>
    </font>
    <font>
      <b/>
      <sz val="11"/>
      <color theme="1"/>
      <name val="Calibri"/>
      <family val="2"/>
      <scheme val="minor"/>
    </font>
    <font>
      <sz val="14"/>
      <color theme="1"/>
      <name val="Calibri"/>
      <family val="2"/>
      <scheme val="minor"/>
    </font>
    <font>
      <sz val="7"/>
      <color theme="1"/>
      <name val="Times New Roman"/>
      <family val="1"/>
    </font>
    <font>
      <sz val="7"/>
      <name val="Times New Roman"/>
      <family val="1"/>
    </font>
    <font>
      <sz val="11"/>
      <name val="Calibri"/>
      <family val="2"/>
      <scheme val="minor"/>
    </font>
    <font>
      <b/>
      <sz val="16"/>
      <color rgb="FF2F5496"/>
      <name val="Calibri Light"/>
      <family val="2"/>
    </font>
    <font>
      <b/>
      <sz val="14"/>
      <color theme="1"/>
      <name val="Calibri"/>
      <family val="2"/>
      <scheme val="minor"/>
    </font>
    <font>
      <b/>
      <i/>
      <sz val="14"/>
      <color theme="1"/>
      <name val="Calibri"/>
      <family val="2"/>
      <scheme val="minor"/>
    </font>
    <font>
      <sz val="11"/>
      <color theme="1"/>
      <name val="Calibri"/>
      <family val="2"/>
      <scheme val="minor"/>
    </font>
    <font>
      <b/>
      <sz val="32"/>
      <color rgb="FF2F5496"/>
      <name val="Calibri Light"/>
      <family val="2"/>
    </font>
    <font>
      <sz val="12"/>
      <color theme="1"/>
      <name val="Calibri"/>
      <family val="2"/>
      <scheme val="minor"/>
    </font>
    <font>
      <b/>
      <sz val="22"/>
      <color theme="1"/>
      <name val="Calibri"/>
      <family val="2"/>
      <scheme val="minor"/>
    </font>
    <font>
      <b/>
      <sz val="20"/>
      <color theme="1"/>
      <name val="Calibri"/>
      <family val="2"/>
      <scheme val="minor"/>
    </font>
    <font>
      <sz val="20"/>
      <color theme="1"/>
      <name val="Calibri"/>
      <family val="2"/>
      <scheme val="minor"/>
    </font>
    <font>
      <i/>
      <sz val="10"/>
      <color theme="1"/>
      <name val="Calibri"/>
      <family val="2"/>
      <scheme val="minor"/>
    </font>
    <font>
      <b/>
      <sz val="22"/>
      <name val="Calibri"/>
      <family val="2"/>
      <scheme val="minor"/>
    </font>
    <font>
      <b/>
      <sz val="16"/>
      <name val="Calibri"/>
      <family val="2"/>
      <scheme val="minor"/>
    </font>
    <font>
      <b/>
      <sz val="16"/>
      <color theme="1"/>
      <name val="Calibri"/>
      <family val="2"/>
      <scheme val="minor"/>
    </font>
    <font>
      <b/>
      <sz val="14"/>
      <name val="Calibri"/>
      <family val="2"/>
      <scheme val="minor"/>
    </font>
    <font>
      <b/>
      <sz val="11"/>
      <name val="Calibri"/>
      <family val="2"/>
      <scheme val="minor"/>
    </font>
    <font>
      <b/>
      <sz val="12"/>
      <color theme="1"/>
      <name val="Calibri"/>
      <family val="2"/>
      <scheme val="minor"/>
    </font>
    <font>
      <sz val="13"/>
      <name val="Calibri"/>
      <family val="2"/>
      <scheme val="minor"/>
    </font>
    <font>
      <b/>
      <sz val="12"/>
      <name val="Calibri"/>
      <family val="2"/>
      <scheme val="minor"/>
    </font>
    <font>
      <b/>
      <sz val="36"/>
      <color theme="1"/>
      <name val="Calibri"/>
      <family val="2"/>
      <scheme val="minor"/>
    </font>
    <font>
      <sz val="16"/>
      <name val="Calibri"/>
      <family val="2"/>
      <scheme val="minor"/>
    </font>
    <font>
      <b/>
      <sz val="20"/>
      <name val="Calibri"/>
      <family val="2"/>
      <scheme val="minor"/>
    </font>
    <font>
      <b/>
      <sz val="26"/>
      <color theme="1"/>
      <name val="Calibri"/>
      <family val="2"/>
      <scheme val="minor"/>
    </font>
    <font>
      <b/>
      <sz val="28"/>
      <color theme="1"/>
      <name val="Calibri"/>
      <family val="2"/>
      <scheme val="minor"/>
    </font>
    <font>
      <b/>
      <sz val="24"/>
      <color theme="1"/>
      <name val="Calibri"/>
      <family val="2"/>
      <scheme val="minor"/>
    </font>
    <font>
      <b/>
      <i/>
      <sz val="14"/>
      <color theme="4"/>
      <name val="Calibri"/>
      <family val="2"/>
      <scheme val="minor"/>
    </font>
    <font>
      <sz val="22"/>
      <color theme="1"/>
      <name val="Calibri"/>
      <family val="2"/>
      <scheme val="minor"/>
    </font>
    <font>
      <i/>
      <sz val="11"/>
      <color theme="1"/>
      <name val="Calibri"/>
      <family val="2"/>
      <scheme val="minor"/>
    </font>
    <font>
      <sz val="22"/>
      <name val="Calibri"/>
      <family val="2"/>
      <scheme val="minor"/>
    </font>
    <font>
      <b/>
      <sz val="13"/>
      <name val="Calibri"/>
      <family val="2"/>
      <scheme val="minor"/>
    </font>
    <font>
      <sz val="9"/>
      <color theme="1"/>
      <name val="Calibri"/>
      <family val="2"/>
      <scheme val="minor"/>
    </font>
    <font>
      <i/>
      <sz val="9"/>
      <color theme="1"/>
      <name val="Calibri"/>
      <family val="2"/>
      <scheme val="minor"/>
    </font>
    <font>
      <b/>
      <i/>
      <sz val="11"/>
      <name val="Calibri"/>
      <family val="2"/>
      <scheme val="minor"/>
    </font>
    <font>
      <b/>
      <sz val="10"/>
      <color theme="1"/>
      <name val="Calibri"/>
      <family val="2"/>
      <scheme val="minor"/>
    </font>
    <font>
      <sz val="16"/>
      <color theme="1"/>
      <name val="Calibri"/>
      <family val="2"/>
      <scheme val="minor"/>
    </font>
    <font>
      <b/>
      <i/>
      <u/>
      <sz val="11"/>
      <color theme="1"/>
      <name val="Calibri"/>
      <family val="2"/>
      <scheme val="minor"/>
    </font>
    <font>
      <sz val="11"/>
      <color rgb="FF000000"/>
      <name val="Calibri"/>
      <family val="2"/>
    </font>
    <font>
      <b/>
      <u/>
      <sz val="11"/>
      <color rgb="FF000000"/>
      <name val="Calibri"/>
      <family val="2"/>
    </font>
    <font>
      <i/>
      <sz val="11"/>
      <color rgb="FF000000"/>
      <name val="Calibri"/>
      <family val="2"/>
    </font>
    <font>
      <b/>
      <sz val="2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2"/>
        <bgColor indexed="64"/>
      </patternFill>
    </fill>
  </fills>
  <borders count="106">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indexed="64"/>
      </bottom>
      <diagonal/>
    </border>
    <border>
      <left/>
      <right style="thin">
        <color auto="1"/>
      </right>
      <top style="thick">
        <color indexed="64"/>
      </top>
      <bottom style="thick">
        <color auto="1"/>
      </bottom>
      <diagonal/>
    </border>
    <border>
      <left style="thin">
        <color auto="1"/>
      </left>
      <right style="thick">
        <color auto="1"/>
      </right>
      <top style="thick">
        <color indexed="64"/>
      </top>
      <bottom style="thick">
        <color auto="1"/>
      </bottom>
      <diagonal/>
    </border>
    <border>
      <left style="thick">
        <color auto="1"/>
      </left>
      <right style="thick">
        <color auto="1"/>
      </right>
      <top style="thick">
        <color auto="1"/>
      </top>
      <bottom/>
      <diagonal/>
    </border>
    <border>
      <left style="thick">
        <color auto="1"/>
      </left>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auto="1"/>
      </left>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bottom style="thin">
        <color auto="1"/>
      </bottom>
      <diagonal/>
    </border>
    <border>
      <left style="thick">
        <color indexed="64"/>
      </left>
      <right style="thick">
        <color indexed="64"/>
      </right>
      <top/>
      <bottom style="thin">
        <color indexed="64"/>
      </bottom>
      <diagonal/>
    </border>
    <border>
      <left style="thick">
        <color indexed="64"/>
      </left>
      <right/>
      <top style="thin">
        <color indexed="64"/>
      </top>
      <bottom style="thick">
        <color indexed="64"/>
      </bottom>
      <diagonal/>
    </border>
    <border>
      <left style="thin">
        <color auto="1"/>
      </left>
      <right style="thin">
        <color auto="1"/>
      </right>
      <top style="thin">
        <color auto="1"/>
      </top>
      <bottom style="thick">
        <color auto="1"/>
      </bottom>
      <diagonal/>
    </border>
    <border>
      <left style="thick">
        <color indexed="64"/>
      </left>
      <right style="thick">
        <color indexed="64"/>
      </right>
      <top style="thin">
        <color indexed="64"/>
      </top>
      <bottom style="thick">
        <color indexed="64"/>
      </bottom>
      <diagonal/>
    </border>
    <border>
      <left/>
      <right style="thick">
        <color auto="1"/>
      </right>
      <top style="thick">
        <color auto="1"/>
      </top>
      <bottom style="thick">
        <color indexed="64"/>
      </bottom>
      <diagonal/>
    </border>
    <border>
      <left/>
      <right style="thin">
        <color auto="1"/>
      </right>
      <top/>
      <bottom style="thin">
        <color auto="1"/>
      </bottom>
      <diagonal/>
    </border>
    <border>
      <left style="thin">
        <color auto="1"/>
      </left>
      <right style="double">
        <color auto="1"/>
      </right>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right style="thick">
        <color indexed="64"/>
      </right>
      <top style="thin">
        <color indexed="64"/>
      </top>
      <bottom style="thin">
        <color indexed="64"/>
      </bottom>
      <diagonal/>
    </border>
    <border>
      <left/>
      <right style="thick">
        <color auto="1"/>
      </right>
      <top style="thin">
        <color auto="1"/>
      </top>
      <bottom/>
      <diagonal/>
    </border>
    <border>
      <left/>
      <right style="thick">
        <color indexed="64"/>
      </right>
      <top style="thin">
        <color indexed="64"/>
      </top>
      <bottom style="thick">
        <color indexed="64"/>
      </bottom>
      <diagonal/>
    </border>
    <border>
      <left/>
      <right/>
      <top style="thick">
        <color auto="1"/>
      </top>
      <bottom style="thick">
        <color auto="1"/>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style="thick">
        <color auto="1"/>
      </left>
      <right/>
      <top style="thick">
        <color auto="1"/>
      </top>
      <bottom/>
      <diagonal/>
    </border>
    <border>
      <left/>
      <right style="thick">
        <color auto="1"/>
      </right>
      <top/>
      <bottom/>
      <diagonal/>
    </border>
    <border>
      <left style="thin">
        <color auto="1"/>
      </left>
      <right/>
      <top style="thin">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ck">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right style="thin">
        <color auto="1"/>
      </right>
      <top style="thin">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auto="1"/>
      </bottom>
      <diagonal/>
    </border>
    <border>
      <left/>
      <right style="thin">
        <color auto="1"/>
      </right>
      <top style="thick">
        <color indexed="64"/>
      </top>
      <bottom style="thin">
        <color indexed="64"/>
      </bottom>
      <diagonal/>
    </border>
    <border>
      <left/>
      <right style="thin">
        <color auto="1"/>
      </right>
      <top style="thin">
        <color auto="1"/>
      </top>
      <bottom/>
      <diagonal/>
    </border>
    <border>
      <left style="thick">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auto="1"/>
      </left>
      <right/>
      <top style="double">
        <color auto="1"/>
      </top>
      <bottom style="thin">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auto="1"/>
      </top>
      <bottom style="thick">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9" fontId="9" fillId="0" borderId="0" applyFont="0" applyFill="0" applyBorder="0" applyAlignment="0" applyProtection="0"/>
    <xf numFmtId="44" fontId="9" fillId="0" borderId="0" applyFont="0" applyFill="0" applyBorder="0" applyAlignment="0" applyProtection="0"/>
  </cellStyleXfs>
  <cellXfs count="514">
    <xf numFmtId="0" fontId="0" fillId="0" borderId="0" xfId="0"/>
    <xf numFmtId="0" fontId="0" fillId="2" borderId="1" xfId="0" applyFill="1" applyBorder="1"/>
    <xf numFmtId="0" fontId="0" fillId="0" borderId="1" xfId="0" applyBorder="1"/>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1" fillId="0" borderId="0" xfId="0" applyFont="1"/>
    <xf numFmtId="0" fontId="0" fillId="0" borderId="8" xfId="0" applyBorder="1"/>
    <xf numFmtId="0" fontId="0" fillId="2" borderId="8" xfId="0" applyFill="1" applyBorder="1"/>
    <xf numFmtId="0" fontId="1" fillId="0" borderId="9" xfId="0" applyFont="1" applyBorder="1"/>
    <xf numFmtId="0" fontId="0" fillId="0" borderId="9" xfId="0" applyBorder="1"/>
    <xf numFmtId="0" fontId="1" fillId="2" borderId="9" xfId="0" applyFont="1" applyFill="1" applyBorder="1"/>
    <xf numFmtId="0" fontId="2" fillId="0" borderId="0" xfId="0" applyFont="1" applyAlignment="1">
      <alignment horizontal="left"/>
    </xf>
    <xf numFmtId="0" fontId="13" fillId="0" borderId="0" xfId="0" applyFont="1"/>
    <xf numFmtId="0" fontId="0" fillId="0" borderId="0" xfId="0" applyAlignment="1">
      <alignment horizontal="left"/>
    </xf>
    <xf numFmtId="0" fontId="0" fillId="4" borderId="0" xfId="0" applyFill="1"/>
    <xf numFmtId="0" fontId="18" fillId="4" borderId="0" xfId="0" applyFont="1" applyFill="1"/>
    <xf numFmtId="0" fontId="20" fillId="0" borderId="10" xfId="0" applyFont="1" applyBorder="1"/>
    <xf numFmtId="0" fontId="20" fillId="0" borderId="11" xfId="0" applyFont="1" applyBorder="1"/>
    <xf numFmtId="0" fontId="20" fillId="0" borderId="12" xfId="0" applyFont="1" applyBorder="1"/>
    <xf numFmtId="0" fontId="0" fillId="0" borderId="13" xfId="0" applyBorder="1"/>
    <xf numFmtId="168" fontId="0" fillId="3" borderId="16" xfId="0" applyNumberFormat="1" applyFill="1" applyBorder="1" applyProtection="1">
      <protection locked="0"/>
    </xf>
    <xf numFmtId="168" fontId="0" fillId="0" borderId="17" xfId="0" applyNumberFormat="1" applyBorder="1"/>
    <xf numFmtId="0" fontId="0" fillId="3" borderId="9" xfId="0" applyFill="1" applyBorder="1" applyProtection="1">
      <protection locked="0"/>
    </xf>
    <xf numFmtId="168" fontId="0" fillId="3" borderId="5" xfId="0" applyNumberFormat="1" applyFill="1" applyBorder="1" applyProtection="1">
      <protection locked="0"/>
    </xf>
    <xf numFmtId="168" fontId="0" fillId="0" borderId="13" xfId="0" applyNumberFormat="1" applyBorder="1"/>
    <xf numFmtId="168" fontId="21" fillId="4" borderId="12" xfId="0" applyNumberFormat="1" applyFont="1" applyFill="1" applyBorder="1"/>
    <xf numFmtId="168" fontId="21" fillId="4" borderId="22" xfId="0" applyNumberFormat="1" applyFont="1" applyFill="1" applyBorder="1"/>
    <xf numFmtId="168" fontId="5" fillId="4" borderId="12" xfId="0" applyNumberFormat="1" applyFont="1" applyFill="1" applyBorder="1"/>
    <xf numFmtId="168" fontId="5" fillId="0" borderId="22" xfId="0" applyNumberFormat="1" applyFont="1" applyBorder="1"/>
    <xf numFmtId="168" fontId="5" fillId="3" borderId="16" xfId="0" applyNumberFormat="1" applyFont="1" applyFill="1" applyBorder="1" applyProtection="1">
      <protection locked="0"/>
    </xf>
    <xf numFmtId="168" fontId="5" fillId="4" borderId="24" xfId="0" applyNumberFormat="1" applyFont="1" applyFill="1" applyBorder="1"/>
    <xf numFmtId="168" fontId="5" fillId="3" borderId="5" xfId="0" applyNumberFormat="1" applyFont="1" applyFill="1" applyBorder="1" applyProtection="1">
      <protection locked="0"/>
    </xf>
    <xf numFmtId="168" fontId="5" fillId="4" borderId="17" xfId="0" applyNumberFormat="1" applyFont="1" applyFill="1" applyBorder="1"/>
    <xf numFmtId="0" fontId="5" fillId="4" borderId="9" xfId="0" applyFont="1" applyFill="1" applyBorder="1"/>
    <xf numFmtId="0" fontId="5" fillId="4" borderId="0" xfId="0" applyFont="1" applyFill="1"/>
    <xf numFmtId="0" fontId="24" fillId="0" borderId="0" xfId="0" applyFont="1" applyAlignment="1">
      <alignment horizontal="center"/>
    </xf>
    <xf numFmtId="0" fontId="19" fillId="5" borderId="0" xfId="0" applyFont="1" applyFill="1" applyAlignment="1">
      <alignment horizontal="center"/>
    </xf>
    <xf numFmtId="0" fontId="5" fillId="0" borderId="0" xfId="0" applyFont="1"/>
    <xf numFmtId="0" fontId="25" fillId="0" borderId="10" xfId="0" applyFont="1" applyBorder="1"/>
    <xf numFmtId="0" fontId="5" fillId="0" borderId="28" xfId="0" applyFont="1" applyBorder="1"/>
    <xf numFmtId="0" fontId="5" fillId="0" borderId="15" xfId="0" applyFont="1" applyBorder="1"/>
    <xf numFmtId="0" fontId="5" fillId="0" borderId="29" xfId="0" applyFont="1" applyBorder="1"/>
    <xf numFmtId="0" fontId="5" fillId="0" borderId="30" xfId="0" applyFont="1" applyBorder="1"/>
    <xf numFmtId="0" fontId="5" fillId="0" borderId="4" xfId="0" applyFont="1" applyBorder="1"/>
    <xf numFmtId="0" fontId="5" fillId="0" borderId="9" xfId="0" applyFont="1" applyBorder="1"/>
    <xf numFmtId="0" fontId="5" fillId="0" borderId="32" xfId="0" applyFont="1" applyBorder="1"/>
    <xf numFmtId="2" fontId="5" fillId="0" borderId="31" xfId="0" applyNumberFormat="1" applyFont="1" applyBorder="1"/>
    <xf numFmtId="0" fontId="5" fillId="0" borderId="31" xfId="0" applyFont="1" applyBorder="1"/>
    <xf numFmtId="0" fontId="5" fillId="0" borderId="34" xfId="0" applyFont="1" applyBorder="1"/>
    <xf numFmtId="0" fontId="19" fillId="5" borderId="35" xfId="0" applyFont="1" applyFill="1" applyBorder="1" applyAlignment="1">
      <alignment horizontal="left"/>
    </xf>
    <xf numFmtId="0" fontId="19" fillId="5" borderId="36" xfId="0" applyFont="1" applyFill="1" applyBorder="1" applyAlignment="1">
      <alignment horizontal="center"/>
    </xf>
    <xf numFmtId="0" fontId="19" fillId="4" borderId="37" xfId="0" applyFont="1" applyFill="1" applyBorder="1"/>
    <xf numFmtId="0" fontId="17" fillId="5" borderId="38" xfId="0" applyFont="1" applyFill="1" applyBorder="1"/>
    <xf numFmtId="0" fontId="5" fillId="5" borderId="39" xfId="0" applyFont="1" applyFill="1" applyBorder="1"/>
    <xf numFmtId="0" fontId="5" fillId="5" borderId="40" xfId="0" applyFont="1" applyFill="1" applyBorder="1"/>
    <xf numFmtId="0" fontId="5" fillId="5" borderId="22" xfId="0" applyFont="1" applyFill="1" applyBorder="1"/>
    <xf numFmtId="0" fontId="5" fillId="0" borderId="18" xfId="0" applyFont="1" applyBorder="1"/>
    <xf numFmtId="44" fontId="5" fillId="0" borderId="41" xfId="0" applyNumberFormat="1" applyFont="1" applyBorder="1" applyAlignment="1">
      <alignment horizontal="right"/>
    </xf>
    <xf numFmtId="44" fontId="5" fillId="4" borderId="37" xfId="0" applyNumberFormat="1" applyFont="1" applyFill="1" applyBorder="1"/>
    <xf numFmtId="168" fontId="5" fillId="0" borderId="17" xfId="0" applyNumberFormat="1" applyFont="1" applyBorder="1" applyAlignment="1">
      <alignment horizontal="center"/>
    </xf>
    <xf numFmtId="0" fontId="5" fillId="4" borderId="37" xfId="0" applyFont="1" applyFill="1" applyBorder="1"/>
    <xf numFmtId="0" fontId="19" fillId="0" borderId="25" xfId="0" applyFont="1" applyBorder="1"/>
    <xf numFmtId="0" fontId="5" fillId="0" borderId="25" xfId="0" applyFont="1" applyBorder="1"/>
    <xf numFmtId="0" fontId="5" fillId="0" borderId="26" xfId="0" applyFont="1" applyBorder="1" applyAlignment="1">
      <alignment horizontal="center"/>
    </xf>
    <xf numFmtId="168" fontId="23" fillId="0" borderId="7" xfId="0" applyNumberFormat="1" applyFont="1" applyBorder="1" applyAlignment="1">
      <alignment horizontal="center"/>
    </xf>
    <xf numFmtId="168" fontId="23" fillId="0" borderId="27" xfId="0" applyNumberFormat="1" applyFont="1" applyBorder="1" applyAlignment="1">
      <alignment horizontal="center"/>
    </xf>
    <xf numFmtId="0" fontId="19" fillId="0" borderId="35"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45" xfId="0" applyFont="1" applyBorder="1"/>
    <xf numFmtId="0" fontId="5" fillId="0" borderId="46" xfId="0" applyFont="1" applyBorder="1"/>
    <xf numFmtId="0" fontId="5" fillId="0" borderId="47" xfId="0" applyFont="1" applyBorder="1"/>
    <xf numFmtId="0" fontId="5" fillId="0" borderId="48" xfId="0" applyFont="1" applyBorder="1"/>
    <xf numFmtId="0" fontId="5" fillId="4" borderId="25" xfId="0" applyFont="1" applyFill="1" applyBorder="1" applyAlignment="1">
      <alignment horizontal="center"/>
    </xf>
    <xf numFmtId="0" fontId="5" fillId="0" borderId="43" xfId="0" applyFont="1" applyBorder="1" applyAlignment="1">
      <alignment horizontal="center"/>
    </xf>
    <xf numFmtId="0" fontId="5" fillId="0" borderId="49" xfId="0" applyFont="1" applyBorder="1"/>
    <xf numFmtId="0" fontId="19" fillId="4" borderId="35" xfId="0" applyFont="1" applyFill="1" applyBorder="1" applyAlignment="1">
      <alignment horizontal="left"/>
    </xf>
    <xf numFmtId="0" fontId="5" fillId="0" borderId="50" xfId="0" applyFont="1" applyBorder="1" applyAlignment="1">
      <alignment horizontal="center"/>
    </xf>
    <xf numFmtId="0" fontId="5" fillId="4" borderId="50" xfId="0" applyFont="1" applyFill="1" applyBorder="1" applyAlignment="1">
      <alignment horizontal="center"/>
    </xf>
    <xf numFmtId="0" fontId="5" fillId="0" borderId="18" xfId="0" applyFont="1" applyBorder="1" applyAlignment="1">
      <alignment horizontal="center"/>
    </xf>
    <xf numFmtId="0" fontId="5" fillId="0" borderId="51" xfId="0" applyFont="1" applyBorder="1" applyAlignment="1">
      <alignment horizontal="center"/>
    </xf>
    <xf numFmtId="0" fontId="5" fillId="0" borderId="41" xfId="0" applyFont="1" applyBorder="1" applyAlignment="1">
      <alignment horizontal="center"/>
    </xf>
    <xf numFmtId="0" fontId="5" fillId="0" borderId="52" xfId="0" applyFont="1" applyBorder="1" applyAlignment="1">
      <alignment horizontal="center"/>
    </xf>
    <xf numFmtId="2" fontId="5" fillId="0" borderId="52" xfId="0" applyNumberFormat="1" applyFont="1" applyBorder="1" applyAlignment="1">
      <alignment horizontal="center"/>
    </xf>
    <xf numFmtId="0" fontId="5" fillId="0" borderId="50" xfId="0" applyFont="1" applyBorder="1"/>
    <xf numFmtId="0" fontId="5" fillId="0" borderId="36" xfId="0" applyFont="1" applyBorder="1"/>
    <xf numFmtId="0" fontId="19" fillId="0" borderId="35" xfId="0" applyFont="1" applyBorder="1" applyAlignment="1">
      <alignment horizontal="left"/>
    </xf>
    <xf numFmtId="0" fontId="19" fillId="0" borderId="50" xfId="0" applyFont="1" applyBorder="1" applyAlignment="1">
      <alignment horizontal="left"/>
    </xf>
    <xf numFmtId="2" fontId="5" fillId="4" borderId="0" xfId="0" applyNumberFormat="1" applyFont="1" applyFill="1"/>
    <xf numFmtId="169" fontId="5" fillId="4" borderId="0" xfId="1" applyFont="1" applyFill="1" applyBorder="1" applyProtection="1"/>
    <xf numFmtId="0" fontId="19" fillId="4" borderId="2" xfId="0" applyFont="1" applyFill="1" applyBorder="1"/>
    <xf numFmtId="2" fontId="5" fillId="4" borderId="15" xfId="0" applyNumberFormat="1" applyFont="1" applyFill="1" applyBorder="1"/>
    <xf numFmtId="0" fontId="5" fillId="4" borderId="4" xfId="0" applyFont="1" applyFill="1" applyBorder="1" applyAlignment="1">
      <alignment horizontal="center"/>
    </xf>
    <xf numFmtId="0" fontId="5" fillId="0" borderId="9" xfId="0" applyFont="1" applyBorder="1" applyAlignment="1">
      <alignment horizontal="center"/>
    </xf>
    <xf numFmtId="2" fontId="5" fillId="4" borderId="9" xfId="0" applyNumberFormat="1" applyFont="1" applyFill="1" applyBorder="1" applyAlignment="1">
      <alignment horizontal="center"/>
    </xf>
    <xf numFmtId="169" fontId="5" fillId="4" borderId="5" xfId="1" applyFont="1" applyFill="1" applyBorder="1" applyAlignment="1" applyProtection="1">
      <alignment horizontal="center"/>
    </xf>
    <xf numFmtId="2" fontId="5" fillId="0" borderId="9" xfId="0" applyNumberFormat="1" applyFont="1" applyBorder="1" applyAlignment="1">
      <alignment horizontal="center"/>
    </xf>
    <xf numFmtId="2" fontId="5" fillId="0" borderId="26" xfId="0" applyNumberFormat="1" applyFont="1" applyBorder="1" applyAlignment="1">
      <alignment horizontal="center"/>
    </xf>
    <xf numFmtId="0" fontId="5" fillId="4" borderId="6" xfId="0" applyFont="1" applyFill="1" applyBorder="1" applyAlignment="1">
      <alignment horizontal="center"/>
    </xf>
    <xf numFmtId="2" fontId="5" fillId="4" borderId="26" xfId="0" applyNumberFormat="1" applyFont="1" applyFill="1" applyBorder="1" applyAlignment="1">
      <alignment horizontal="center"/>
    </xf>
    <xf numFmtId="169" fontId="5" fillId="0" borderId="0" xfId="1" applyFont="1" applyBorder="1" applyProtection="1"/>
    <xf numFmtId="0" fontId="19"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4" xfId="0" applyFont="1" applyBorder="1" applyAlignment="1">
      <alignment horizontal="center"/>
    </xf>
    <xf numFmtId="170" fontId="5" fillId="0" borderId="5" xfId="0" applyNumberFormat="1" applyFont="1" applyBorder="1" applyAlignment="1">
      <alignment horizontal="center"/>
    </xf>
    <xf numFmtId="0" fontId="5" fillId="0" borderId="56" xfId="0" applyFont="1" applyBorder="1" applyAlignment="1">
      <alignment horizontal="center"/>
    </xf>
    <xf numFmtId="0" fontId="5" fillId="0" borderId="10" xfId="0" applyFont="1" applyBorder="1" applyAlignment="1">
      <alignment horizontal="center"/>
    </xf>
    <xf numFmtId="0" fontId="5" fillId="0" borderId="44" xfId="0" applyFont="1" applyBorder="1" applyAlignment="1">
      <alignment horizontal="center"/>
    </xf>
    <xf numFmtId="170" fontId="5" fillId="0" borderId="44" xfId="0" applyNumberFormat="1" applyFont="1" applyBorder="1" applyAlignment="1">
      <alignment horizontal="center"/>
    </xf>
    <xf numFmtId="0" fontId="7" fillId="0" borderId="0" xfId="0" applyFont="1"/>
    <xf numFmtId="170" fontId="0" fillId="0" borderId="0" xfId="0" applyNumberFormat="1"/>
    <xf numFmtId="0" fontId="5" fillId="0" borderId="25" xfId="0" applyFont="1" applyBorder="1" applyAlignment="1">
      <alignment horizontal="center"/>
    </xf>
    <xf numFmtId="0" fontId="19" fillId="4" borderId="35" xfId="0" applyFont="1" applyFill="1" applyBorder="1"/>
    <xf numFmtId="0" fontId="5" fillId="0" borderId="50" xfId="0" applyFont="1" applyBorder="1" applyAlignment="1">
      <alignment horizontal="left"/>
    </xf>
    <xf numFmtId="0" fontId="5" fillId="0" borderId="51" xfId="0" applyFont="1" applyBorder="1"/>
    <xf numFmtId="0" fontId="5" fillId="0" borderId="41"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48" xfId="0" applyFont="1" applyBorder="1" applyAlignment="1">
      <alignment horizontal="center"/>
    </xf>
    <xf numFmtId="0" fontId="5" fillId="0" borderId="52" xfId="0" applyFont="1" applyBorder="1"/>
    <xf numFmtId="0" fontId="5" fillId="4" borderId="60" xfId="0" applyFont="1" applyFill="1" applyBorder="1"/>
    <xf numFmtId="2" fontId="5" fillId="4" borderId="61" xfId="0" applyNumberFormat="1" applyFont="1" applyFill="1" applyBorder="1"/>
    <xf numFmtId="0" fontId="5" fillId="0" borderId="61" xfId="0" applyFont="1" applyBorder="1"/>
    <xf numFmtId="2" fontId="5" fillId="0" borderId="61" xfId="0" applyNumberFormat="1" applyFont="1" applyBorder="1"/>
    <xf numFmtId="169" fontId="5" fillId="0" borderId="62" xfId="1" applyFont="1" applyBorder="1" applyProtection="1"/>
    <xf numFmtId="170" fontId="5" fillId="0" borderId="9" xfId="0" applyNumberFormat="1" applyFont="1" applyBorder="1" applyAlignment="1">
      <alignment horizontal="center"/>
    </xf>
    <xf numFmtId="1" fontId="5" fillId="0" borderId="33" xfId="0" applyNumberFormat="1" applyFont="1" applyBorder="1"/>
    <xf numFmtId="2" fontId="5" fillId="3" borderId="31" xfId="0" applyNumberFormat="1" applyFont="1" applyFill="1" applyBorder="1" applyProtection="1">
      <protection locked="0"/>
    </xf>
    <xf numFmtId="0" fontId="5" fillId="3" borderId="31" xfId="0" applyFont="1" applyFill="1" applyBorder="1" applyProtection="1">
      <protection locked="0"/>
    </xf>
    <xf numFmtId="0" fontId="5" fillId="3" borderId="14" xfId="0" applyFont="1" applyFill="1" applyBorder="1" applyAlignment="1" applyProtection="1">
      <alignment horizontal="left"/>
      <protection locked="0"/>
    </xf>
    <xf numFmtId="0" fontId="5" fillId="3" borderId="15" xfId="0" applyFont="1" applyFill="1" applyBorder="1" applyAlignment="1" applyProtection="1">
      <alignment horizontal="center"/>
      <protection locked="0"/>
    </xf>
    <xf numFmtId="168" fontId="5" fillId="3" borderId="16" xfId="0" applyNumberFormat="1" applyFon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3" borderId="9" xfId="0" applyFont="1" applyFill="1" applyBorder="1" applyAlignment="1" applyProtection="1">
      <alignment horizontal="center"/>
      <protection locked="0"/>
    </xf>
    <xf numFmtId="168" fontId="5" fillId="3" borderId="5" xfId="0" applyNumberFormat="1" applyFont="1" applyFill="1" applyBorder="1" applyAlignment="1" applyProtection="1">
      <alignment horizontal="center"/>
      <protection locked="0"/>
    </xf>
    <xf numFmtId="0" fontId="5" fillId="3" borderId="50"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25" xfId="0" applyFont="1" applyFill="1" applyBorder="1" applyAlignment="1" applyProtection="1">
      <alignment horizontal="center"/>
      <protection locked="0"/>
    </xf>
    <xf numFmtId="1" fontId="5" fillId="0" borderId="52" xfId="0" applyNumberFormat="1" applyFont="1" applyBorder="1" applyAlignment="1">
      <alignment horizontal="center"/>
    </xf>
    <xf numFmtId="0" fontId="5" fillId="3" borderId="4" xfId="0" applyFont="1" applyFill="1" applyBorder="1" applyAlignment="1" applyProtection="1">
      <alignment horizontal="center"/>
      <protection locked="0"/>
    </xf>
    <xf numFmtId="2" fontId="5" fillId="3" borderId="9" xfId="0" applyNumberFormat="1"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2" fontId="5" fillId="3" borderId="26" xfId="0" applyNumberFormat="1" applyFont="1" applyFill="1" applyBorder="1" applyAlignment="1" applyProtection="1">
      <alignment horizontal="center"/>
      <protection locked="0"/>
    </xf>
    <xf numFmtId="170" fontId="5" fillId="3" borderId="9" xfId="0" applyNumberFormat="1"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170" fontId="5" fillId="3" borderId="20" xfId="0" applyNumberFormat="1" applyFont="1" applyFill="1" applyBorder="1" applyAlignment="1" applyProtection="1">
      <alignment horizontal="center"/>
      <protection locked="0"/>
    </xf>
    <xf numFmtId="171" fontId="5" fillId="3" borderId="52" xfId="0" applyNumberFormat="1" applyFont="1" applyFill="1" applyBorder="1" applyAlignment="1" applyProtection="1">
      <alignment horizontal="center"/>
      <protection locked="0"/>
    </xf>
    <xf numFmtId="3" fontId="5" fillId="3" borderId="52" xfId="0" applyNumberFormat="1" applyFont="1" applyFill="1" applyBorder="1" applyAlignment="1" applyProtection="1">
      <alignment horizontal="center"/>
      <protection locked="0"/>
    </xf>
    <xf numFmtId="164" fontId="5" fillId="0" borderId="43" xfId="1" applyNumberFormat="1" applyFont="1" applyBorder="1" applyAlignment="1" applyProtection="1">
      <alignment horizontal="center"/>
    </xf>
    <xf numFmtId="169" fontId="5" fillId="0" borderId="52" xfId="1" applyFont="1" applyFill="1" applyBorder="1" applyAlignment="1" applyProtection="1">
      <alignment horizontal="center"/>
      <protection locked="0"/>
    </xf>
    <xf numFmtId="171" fontId="5" fillId="0" borderId="43" xfId="1" applyNumberFormat="1" applyFont="1" applyBorder="1" applyAlignment="1" applyProtection="1">
      <alignment horizontal="center"/>
    </xf>
    <xf numFmtId="0" fontId="5" fillId="3" borderId="18" xfId="0" applyFont="1" applyFill="1" applyBorder="1" applyProtection="1">
      <protection locked="0"/>
    </xf>
    <xf numFmtId="171" fontId="5" fillId="3" borderId="52" xfId="1" applyNumberFormat="1" applyFont="1" applyFill="1" applyBorder="1" applyAlignment="1" applyProtection="1">
      <alignment horizontal="center"/>
      <protection locked="0"/>
    </xf>
    <xf numFmtId="171" fontId="5" fillId="3" borderId="9" xfId="0" applyNumberFormat="1" applyFont="1" applyFill="1" applyBorder="1" applyAlignment="1" applyProtection="1">
      <alignment horizontal="center"/>
      <protection locked="0"/>
    </xf>
    <xf numFmtId="171" fontId="5" fillId="3" borderId="26" xfId="0" applyNumberFormat="1" applyFont="1" applyFill="1" applyBorder="1" applyAlignment="1" applyProtection="1">
      <alignment horizontal="center"/>
      <protection locked="0"/>
    </xf>
    <xf numFmtId="0" fontId="5" fillId="3" borderId="26" xfId="0" applyFont="1" applyFill="1" applyBorder="1" applyAlignment="1" applyProtection="1">
      <alignment horizontal="center"/>
      <protection locked="0"/>
    </xf>
    <xf numFmtId="170" fontId="5" fillId="3" borderId="26" xfId="0" applyNumberFormat="1" applyFont="1" applyFill="1" applyBorder="1" applyAlignment="1" applyProtection="1">
      <alignment horizontal="center"/>
      <protection locked="0"/>
    </xf>
    <xf numFmtId="164" fontId="5" fillId="3" borderId="52" xfId="1" applyNumberFormat="1" applyFont="1" applyFill="1" applyBorder="1" applyAlignment="1" applyProtection="1">
      <alignment horizontal="center"/>
      <protection locked="0"/>
    </xf>
    <xf numFmtId="171" fontId="5" fillId="0" borderId="52" xfId="1" applyNumberFormat="1" applyFont="1" applyFill="1" applyBorder="1" applyAlignment="1" applyProtection="1">
      <alignment horizontal="center"/>
      <protection locked="0"/>
    </xf>
    <xf numFmtId="171" fontId="0" fillId="0" borderId="0" xfId="0" applyNumberFormat="1" applyAlignment="1">
      <alignment horizontal="center"/>
    </xf>
    <xf numFmtId="171" fontId="1" fillId="0" borderId="0" xfId="0" applyNumberFormat="1" applyFont="1" applyAlignment="1">
      <alignment horizontal="center"/>
    </xf>
    <xf numFmtId="171" fontId="1" fillId="0" borderId="9" xfId="0" applyNumberFormat="1" applyFont="1" applyBorder="1" applyAlignment="1">
      <alignment horizontal="center"/>
    </xf>
    <xf numFmtId="170" fontId="5" fillId="0" borderId="49" xfId="0" applyNumberFormat="1" applyFont="1" applyBorder="1" applyAlignment="1">
      <alignment horizontal="center"/>
    </xf>
    <xf numFmtId="0" fontId="5" fillId="0" borderId="47" xfId="0" applyFont="1" applyBorder="1" applyAlignment="1">
      <alignment horizontal="center"/>
    </xf>
    <xf numFmtId="170" fontId="5" fillId="0" borderId="48" xfId="0" applyNumberFormat="1" applyFont="1" applyBorder="1" applyAlignment="1">
      <alignment horizontal="center"/>
    </xf>
    <xf numFmtId="0" fontId="5" fillId="3" borderId="56" xfId="0" applyFont="1" applyFill="1" applyBorder="1" applyAlignment="1" applyProtection="1">
      <alignment horizontal="center"/>
      <protection locked="0"/>
    </xf>
    <xf numFmtId="170" fontId="5" fillId="0" borderId="21" xfId="0" applyNumberFormat="1" applyFont="1" applyBorder="1" applyAlignment="1">
      <alignment horizontal="center"/>
    </xf>
    <xf numFmtId="0" fontId="5" fillId="0" borderId="14" xfId="0" applyFont="1" applyBorder="1" applyAlignment="1">
      <alignment horizontal="center"/>
    </xf>
    <xf numFmtId="0" fontId="5" fillId="0" borderId="73" xfId="0" applyFont="1" applyBorder="1" applyAlignment="1">
      <alignment horizontal="center"/>
    </xf>
    <xf numFmtId="170" fontId="5" fillId="0" borderId="73" xfId="0" applyNumberFormat="1" applyFont="1" applyBorder="1" applyAlignment="1">
      <alignment horizontal="center"/>
    </xf>
    <xf numFmtId="170" fontId="5" fillId="0" borderId="20" xfId="0" applyNumberFormat="1" applyFont="1" applyBorder="1" applyAlignment="1">
      <alignment horizontal="center"/>
    </xf>
    <xf numFmtId="1" fontId="5" fillId="0" borderId="52" xfId="0" applyNumberFormat="1" applyFont="1" applyBorder="1"/>
    <xf numFmtId="0" fontId="5" fillId="3" borderId="25" xfId="0" applyFont="1" applyFill="1" applyBorder="1" applyProtection="1">
      <protection locked="0"/>
    </xf>
    <xf numFmtId="171" fontId="5" fillId="4" borderId="26" xfId="0" applyNumberFormat="1" applyFont="1" applyFill="1" applyBorder="1" applyAlignment="1">
      <alignment horizontal="center"/>
    </xf>
    <xf numFmtId="168" fontId="5" fillId="0" borderId="36" xfId="0" applyNumberFormat="1" applyFont="1" applyBorder="1" applyAlignment="1">
      <alignment horizontal="center"/>
    </xf>
    <xf numFmtId="0" fontId="5" fillId="3" borderId="19" xfId="0" applyFont="1" applyFill="1" applyBorder="1" applyAlignment="1" applyProtection="1">
      <alignment horizontal="left"/>
      <protection locked="0"/>
    </xf>
    <xf numFmtId="168" fontId="5" fillId="3" borderId="21" xfId="0" applyNumberFormat="1" applyFont="1" applyFill="1" applyBorder="1" applyAlignment="1" applyProtection="1">
      <alignment horizontal="center"/>
      <protection locked="0"/>
    </xf>
    <xf numFmtId="0" fontId="5" fillId="3" borderId="23" xfId="0" applyFont="1" applyFill="1" applyBorder="1" applyAlignment="1" applyProtection="1">
      <alignment horizontal="center"/>
      <protection locked="0"/>
    </xf>
    <xf numFmtId="0" fontId="20" fillId="0" borderId="13" xfId="0" applyFont="1" applyBorder="1" applyAlignment="1">
      <alignment horizontal="center"/>
    </xf>
    <xf numFmtId="0" fontId="1" fillId="0" borderId="0" xfId="0" applyFont="1" applyAlignment="1">
      <alignment horizontal="right"/>
    </xf>
    <xf numFmtId="0" fontId="20" fillId="0" borderId="73" xfId="0" applyFont="1" applyBorder="1" applyAlignment="1">
      <alignment horizontal="right"/>
    </xf>
    <xf numFmtId="44" fontId="5" fillId="4" borderId="54" xfId="0" applyNumberFormat="1" applyFont="1" applyFill="1" applyBorder="1"/>
    <xf numFmtId="44" fontId="5" fillId="4" borderId="0" xfId="0" applyNumberFormat="1" applyFont="1" applyFill="1"/>
    <xf numFmtId="44" fontId="20" fillId="0" borderId="49" xfId="0" applyNumberFormat="1" applyFont="1" applyBorder="1" applyAlignment="1">
      <alignment horizontal="right"/>
    </xf>
    <xf numFmtId="44" fontId="5" fillId="0" borderId="67" xfId="0" applyNumberFormat="1" applyFont="1" applyBorder="1" applyAlignment="1">
      <alignment horizontal="right"/>
    </xf>
    <xf numFmtId="44" fontId="5" fillId="0" borderId="80" xfId="0" applyNumberFormat="1" applyFont="1" applyBorder="1" applyAlignment="1">
      <alignment horizontal="right"/>
    </xf>
    <xf numFmtId="44" fontId="5" fillId="0" borderId="81" xfId="0" applyNumberFormat="1" applyFont="1" applyBorder="1" applyAlignment="1">
      <alignment horizontal="right"/>
    </xf>
    <xf numFmtId="0" fontId="5" fillId="0" borderId="78" xfId="0" applyFont="1" applyBorder="1"/>
    <xf numFmtId="0" fontId="5" fillId="0" borderId="79" xfId="0" applyFont="1" applyBorder="1"/>
    <xf numFmtId="0" fontId="20" fillId="0" borderId="82" xfId="0" applyFont="1" applyBorder="1"/>
    <xf numFmtId="170" fontId="20" fillId="0" borderId="64" xfId="0" applyNumberFormat="1" applyFont="1" applyBorder="1" applyAlignment="1">
      <alignment horizontal="center"/>
    </xf>
    <xf numFmtId="0" fontId="20" fillId="0" borderId="18" xfId="0" applyFont="1" applyBorder="1"/>
    <xf numFmtId="0" fontId="5" fillId="4" borderId="54" xfId="0" applyFont="1" applyFill="1" applyBorder="1"/>
    <xf numFmtId="44" fontId="19" fillId="0" borderId="49" xfId="0" applyNumberFormat="1" applyFont="1" applyBorder="1" applyAlignment="1">
      <alignment horizontal="right"/>
    </xf>
    <xf numFmtId="165" fontId="5" fillId="0" borderId="64" xfId="0" applyNumberFormat="1" applyFont="1" applyBorder="1" applyAlignment="1">
      <alignment horizontal="right"/>
    </xf>
    <xf numFmtId="1" fontId="0" fillId="0" borderId="0" xfId="0" applyNumberFormat="1"/>
    <xf numFmtId="1" fontId="7" fillId="0" borderId="45" xfId="0" applyNumberFormat="1" applyFont="1" applyBorder="1"/>
    <xf numFmtId="1" fontId="0" fillId="0" borderId="45" xfId="0" applyNumberFormat="1" applyBorder="1" applyAlignment="1">
      <alignment horizontal="center"/>
    </xf>
    <xf numFmtId="1" fontId="0" fillId="0" borderId="85" xfId="0" applyNumberFormat="1" applyBorder="1" applyAlignment="1">
      <alignment horizontal="center" wrapText="1"/>
    </xf>
    <xf numFmtId="0" fontId="0" fillId="0" borderId="0" xfId="0" applyAlignment="1">
      <alignment wrapText="1"/>
    </xf>
    <xf numFmtId="1" fontId="0" fillId="0" borderId="0" xfId="0" applyNumberFormat="1" applyAlignment="1">
      <alignment horizontal="center"/>
    </xf>
    <xf numFmtId="1" fontId="0" fillId="0" borderId="45" xfId="0" applyNumberFormat="1" applyBorder="1"/>
    <xf numFmtId="1" fontId="0" fillId="0" borderId="53" xfId="0" applyNumberFormat="1" applyBorder="1"/>
    <xf numFmtId="1" fontId="0" fillId="0" borderId="84" xfId="0" applyNumberFormat="1" applyBorder="1" applyAlignment="1">
      <alignment horizontal="center" wrapText="1"/>
    </xf>
    <xf numFmtId="1" fontId="5" fillId="6" borderId="4" xfId="0" applyNumberFormat="1" applyFont="1" applyFill="1" applyBorder="1" applyAlignment="1" applyProtection="1">
      <alignment horizontal="center" vertical="center"/>
      <protection locked="0"/>
    </xf>
    <xf numFmtId="1" fontId="5" fillId="6" borderId="9" xfId="0" applyNumberFormat="1" applyFont="1" applyFill="1" applyBorder="1" applyAlignment="1" applyProtection="1">
      <alignment horizontal="center" vertical="center"/>
      <protection locked="0"/>
    </xf>
    <xf numFmtId="9" fontId="0" fillId="0" borderId="0" xfId="0" applyNumberFormat="1"/>
    <xf numFmtId="9" fontId="0" fillId="0" borderId="45" xfId="0" applyNumberFormat="1" applyBorder="1"/>
    <xf numFmtId="9" fontId="0" fillId="0" borderId="85" xfId="0" applyNumberFormat="1" applyBorder="1" applyAlignment="1">
      <alignment horizontal="center" wrapText="1"/>
    </xf>
    <xf numFmtId="9" fontId="5" fillId="6" borderId="9" xfId="0" applyNumberFormat="1" applyFont="1" applyFill="1" applyBorder="1" applyAlignment="1" applyProtection="1">
      <alignment horizontal="center" vertical="center"/>
      <protection locked="0"/>
    </xf>
    <xf numFmtId="1" fontId="28" fillId="0" borderId="0" xfId="0" applyNumberFormat="1" applyFont="1" applyAlignment="1">
      <alignment horizontal="left"/>
    </xf>
    <xf numFmtId="1" fontId="0" fillId="0" borderId="46" xfId="0" applyNumberFormat="1" applyBorder="1"/>
    <xf numFmtId="1" fontId="0" fillId="0" borderId="86" xfId="0" applyNumberFormat="1" applyBorder="1" applyAlignment="1">
      <alignment horizontal="center" wrapText="1"/>
    </xf>
    <xf numFmtId="1" fontId="5" fillId="6" borderId="5" xfId="0" applyNumberFormat="1" applyFont="1" applyFill="1" applyBorder="1" applyAlignment="1" applyProtection="1">
      <alignment horizontal="center" vertical="center"/>
      <protection locked="0"/>
    </xf>
    <xf numFmtId="166" fontId="12" fillId="0" borderId="0" xfId="0" applyNumberFormat="1" applyFont="1" applyAlignment="1">
      <alignment horizontal="center"/>
    </xf>
    <xf numFmtId="166" fontId="0" fillId="0" borderId="0" xfId="0" applyNumberFormat="1"/>
    <xf numFmtId="166" fontId="0" fillId="0" borderId="53" xfId="0" applyNumberFormat="1" applyBorder="1" applyAlignment="1">
      <alignment horizontal="center"/>
    </xf>
    <xf numFmtId="166" fontId="0" fillId="0" borderId="84" xfId="0" applyNumberFormat="1" applyBorder="1" applyAlignment="1">
      <alignment horizontal="center" wrapText="1"/>
    </xf>
    <xf numFmtId="166" fontId="5" fillId="6" borderId="4" xfId="0" applyNumberFormat="1" applyFont="1" applyFill="1" applyBorder="1" applyAlignment="1" applyProtection="1">
      <alignment horizontal="center" vertical="center"/>
      <protection locked="0"/>
    </xf>
    <xf numFmtId="166" fontId="0" fillId="0" borderId="0" xfId="0" applyNumberFormat="1" applyAlignment="1">
      <alignment horizontal="right"/>
    </xf>
    <xf numFmtId="0" fontId="27" fillId="0" borderId="0" xfId="0" applyFont="1" applyAlignment="1">
      <alignment horizontal="center"/>
    </xf>
    <xf numFmtId="0" fontId="0" fillId="0" borderId="83" xfId="0" applyBorder="1" applyAlignment="1">
      <alignment horizontal="center" wrapText="1"/>
    </xf>
    <xf numFmtId="1" fontId="5" fillId="3" borderId="4" xfId="0" applyNumberFormat="1" applyFont="1" applyFill="1" applyBorder="1" applyAlignment="1" applyProtection="1">
      <alignment horizontal="center" vertical="center"/>
      <protection locked="0"/>
    </xf>
    <xf numFmtId="1" fontId="5" fillId="3" borderId="9" xfId="0" applyNumberFormat="1" applyFont="1" applyFill="1" applyBorder="1" applyAlignment="1" applyProtection="1">
      <alignment horizontal="center" vertical="center"/>
      <protection locked="0"/>
    </xf>
    <xf numFmtId="9" fontId="5" fillId="3" borderId="9" xfId="0" applyNumberFormat="1" applyFont="1" applyFill="1" applyBorder="1" applyAlignment="1" applyProtection="1">
      <alignment horizontal="center" vertical="center"/>
      <protection locked="0"/>
    </xf>
    <xf numFmtId="1" fontId="5" fillId="3" borderId="5" xfId="0" applyNumberFormat="1" applyFont="1" applyFill="1" applyBorder="1" applyAlignment="1" applyProtection="1">
      <alignment horizontal="center" vertical="center"/>
      <protection locked="0"/>
    </xf>
    <xf numFmtId="166" fontId="5" fillId="3" borderId="4"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5" xfId="0" applyFont="1" applyFill="1" applyBorder="1" applyAlignment="1" applyProtection="1">
      <alignment horizontal="center" wrapText="1"/>
      <protection locked="0"/>
    </xf>
    <xf numFmtId="0" fontId="10" fillId="0" borderId="0" xfId="0" applyFont="1" applyAlignment="1">
      <alignment horizontal="left" vertical="center" indent="2"/>
    </xf>
    <xf numFmtId="0" fontId="2" fillId="0" borderId="0" xfId="0" applyFont="1" applyAlignment="1">
      <alignment horizontal="center"/>
    </xf>
    <xf numFmtId="0" fontId="6" fillId="0" borderId="0" xfId="0" applyFont="1" applyAlignment="1">
      <alignment horizontal="left" vertical="center" indent="2"/>
    </xf>
    <xf numFmtId="0" fontId="0" fillId="0" borderId="2" xfId="0" applyBorder="1" applyAlignment="1">
      <alignment vertical="center"/>
    </xf>
    <xf numFmtId="0" fontId="0" fillId="0" borderId="4" xfId="0" applyBorder="1" applyAlignment="1">
      <alignment vertical="center"/>
    </xf>
    <xf numFmtId="0" fontId="0" fillId="0" borderId="4" xfId="0" applyBorder="1" applyAlignment="1">
      <alignment horizontal="left" vertical="center" wrapText="1"/>
    </xf>
    <xf numFmtId="0" fontId="2" fillId="0" borderId="0" xfId="0" applyFont="1" applyAlignment="1">
      <alignment horizontal="left" wrapText="1"/>
    </xf>
    <xf numFmtId="0" fontId="5" fillId="0" borderId="4" xfId="0" applyFont="1" applyBorder="1" applyAlignment="1">
      <alignment vertical="center"/>
    </xf>
    <xf numFmtId="0" fontId="0" fillId="0" borderId="4" xfId="0" applyBorder="1" applyAlignment="1">
      <alignment horizontal="left" vertical="center" indent="9"/>
    </xf>
    <xf numFmtId="0" fontId="2" fillId="0" borderId="5" xfId="0" applyFont="1" applyBorder="1" applyAlignment="1">
      <alignment horizontal="left"/>
    </xf>
    <xf numFmtId="0" fontId="2" fillId="0" borderId="6" xfId="0" applyFont="1" applyBorder="1" applyAlignment="1">
      <alignment vertical="center" wrapText="1"/>
    </xf>
    <xf numFmtId="0" fontId="2" fillId="0" borderId="7" xfId="0" applyFont="1" applyBorder="1" applyAlignment="1">
      <alignment horizontal="left"/>
    </xf>
    <xf numFmtId="0" fontId="13" fillId="0" borderId="0" xfId="0" applyFont="1" applyAlignment="1">
      <alignment horizontal="left"/>
    </xf>
    <xf numFmtId="0" fontId="7" fillId="0" borderId="0" xfId="0" applyFont="1" applyAlignment="1">
      <alignment horizontal="left"/>
    </xf>
    <xf numFmtId="0" fontId="15" fillId="0" borderId="0" xfId="0" applyFont="1" applyAlignment="1">
      <alignment vertical="center" wrapText="1"/>
    </xf>
    <xf numFmtId="16" fontId="2" fillId="0" borderId="0" xfId="0" applyNumberFormat="1" applyFont="1" applyAlignment="1">
      <alignment horizontal="left"/>
    </xf>
    <xf numFmtId="0" fontId="29" fillId="0" borderId="0" xfId="0" applyFont="1"/>
    <xf numFmtId="0" fontId="0" fillId="0" borderId="0" xfId="0" applyAlignment="1" applyProtection="1">
      <alignment horizontal="center"/>
      <protection locked="0"/>
    </xf>
    <xf numFmtId="168" fontId="0" fillId="3" borderId="21" xfId="0" applyNumberFormat="1" applyFill="1" applyBorder="1" applyProtection="1">
      <protection locked="0"/>
    </xf>
    <xf numFmtId="0" fontId="8" fillId="0" borderId="0" xfId="0" applyFont="1"/>
    <xf numFmtId="0" fontId="0" fillId="0" borderId="0" xfId="0" applyAlignment="1" applyProtection="1">
      <alignment wrapText="1"/>
      <protection locked="0"/>
    </xf>
    <xf numFmtId="0" fontId="0" fillId="0" borderId="9" xfId="0" applyBorder="1" applyAlignment="1">
      <alignment wrapText="1"/>
    </xf>
    <xf numFmtId="0" fontId="0" fillId="3" borderId="9" xfId="0" applyFill="1" applyBorder="1" applyAlignment="1" applyProtection="1">
      <alignment horizontal="center"/>
      <protection locked="0"/>
    </xf>
    <xf numFmtId="0" fontId="0" fillId="4" borderId="0" xfId="0" applyFill="1" applyAlignment="1">
      <alignment horizontal="center"/>
    </xf>
    <xf numFmtId="0" fontId="0" fillId="0" borderId="0" xfId="0" applyAlignment="1">
      <alignment horizontal="center"/>
    </xf>
    <xf numFmtId="0" fontId="31" fillId="0" borderId="53" xfId="0" applyFont="1" applyBorder="1" applyAlignment="1">
      <alignment horizontal="center"/>
    </xf>
    <xf numFmtId="0" fontId="0" fillId="0" borderId="76" xfId="0" applyBorder="1" applyAlignment="1">
      <alignment horizontal="center"/>
    </xf>
    <xf numFmtId="0" fontId="5" fillId="6" borderId="18" xfId="0" applyFont="1" applyFill="1" applyBorder="1" applyAlignment="1" applyProtection="1">
      <alignment horizontal="center"/>
      <protection locked="0"/>
    </xf>
    <xf numFmtId="0" fontId="5" fillId="3" borderId="18" xfId="0" applyFont="1" applyFill="1" applyBorder="1" applyAlignment="1" applyProtection="1">
      <alignment horizontal="center"/>
      <protection locked="0"/>
    </xf>
    <xf numFmtId="166" fontId="1" fillId="0" borderId="0" xfId="0" applyNumberFormat="1" applyFont="1"/>
    <xf numFmtId="1" fontId="1" fillId="0" borderId="9" xfId="0" applyNumberFormat="1" applyFont="1" applyBorder="1" applyAlignment="1">
      <alignment horizontal="center"/>
    </xf>
    <xf numFmtId="166" fontId="1" fillId="0" borderId="9" xfId="0" applyNumberFormat="1" applyFont="1" applyBorder="1" applyAlignment="1">
      <alignment horizontal="center"/>
    </xf>
    <xf numFmtId="172" fontId="0" fillId="3" borderId="9" xfId="0" applyNumberFormat="1" applyFill="1" applyBorder="1" applyAlignment="1" applyProtection="1">
      <alignment horizontal="center"/>
      <protection locked="0"/>
    </xf>
    <xf numFmtId="172" fontId="1" fillId="0" borderId="0" xfId="0" applyNumberFormat="1" applyFont="1" applyAlignment="1">
      <alignment horizontal="center"/>
    </xf>
    <xf numFmtId="0" fontId="33" fillId="4" borderId="0" xfId="0" applyFont="1" applyFill="1" applyProtection="1">
      <protection locked="0"/>
    </xf>
    <xf numFmtId="0" fontId="31" fillId="0" borderId="0" xfId="0" applyFont="1"/>
    <xf numFmtId="0" fontId="15" fillId="0" borderId="0" xfId="0" applyFont="1"/>
    <xf numFmtId="0" fontId="2" fillId="0" borderId="9" xfId="0" applyFont="1" applyBorder="1" applyAlignment="1">
      <alignment vertical="center" wrapText="1"/>
    </xf>
    <xf numFmtId="0" fontId="7" fillId="0" borderId="9" xfId="0" applyFont="1" applyBorder="1" applyAlignment="1">
      <alignment horizontal="center"/>
    </xf>
    <xf numFmtId="0" fontId="2" fillId="0" borderId="9" xfId="0" applyFont="1" applyBorder="1" applyAlignment="1">
      <alignment horizontal="left"/>
    </xf>
    <xf numFmtId="0" fontId="2" fillId="0" borderId="9" xfId="0" applyFont="1" applyBorder="1" applyAlignment="1">
      <alignment horizontal="center"/>
    </xf>
    <xf numFmtId="0" fontId="2" fillId="0" borderId="9" xfId="0" applyFont="1" applyBorder="1"/>
    <xf numFmtId="0" fontId="8" fillId="0" borderId="9" xfId="0" applyFont="1" applyBorder="1" applyAlignment="1">
      <alignment vertical="center" wrapText="1"/>
    </xf>
    <xf numFmtId="0" fontId="0" fillId="3" borderId="9" xfId="0" applyFill="1" applyBorder="1" applyAlignment="1" applyProtection="1">
      <alignment horizontal="left" wrapText="1" shrinkToFit="1"/>
      <protection locked="0"/>
    </xf>
    <xf numFmtId="0" fontId="0" fillId="3" borderId="9" xfId="0" applyFill="1" applyBorder="1" applyAlignment="1" applyProtection="1">
      <alignment horizontal="left" wrapText="1"/>
      <protection locked="0"/>
    </xf>
    <xf numFmtId="0" fontId="0" fillId="0" borderId="9" xfId="0" applyBorder="1" applyAlignment="1">
      <alignment vertical="center" wrapText="1"/>
    </xf>
    <xf numFmtId="0" fontId="0" fillId="3" borderId="9" xfId="0" applyFill="1" applyBorder="1" applyAlignment="1" applyProtection="1">
      <alignment horizontal="left"/>
      <protection locked="0"/>
    </xf>
    <xf numFmtId="0" fontId="0" fillId="0" borderId="9" xfId="0" applyBorder="1" applyAlignment="1">
      <alignment horizontal="left"/>
    </xf>
    <xf numFmtId="0" fontId="0" fillId="0" borderId="9" xfId="0" applyBorder="1" applyAlignment="1">
      <alignment horizontal="center"/>
    </xf>
    <xf numFmtId="16" fontId="0" fillId="3" borderId="9" xfId="0" applyNumberFormat="1" applyFill="1" applyBorder="1" applyAlignment="1" applyProtection="1">
      <alignment horizontal="center"/>
      <protection locked="0"/>
    </xf>
    <xf numFmtId="166" fontId="0" fillId="0" borderId="9" xfId="0" applyNumberFormat="1" applyBorder="1" applyAlignment="1">
      <alignment horizontal="center"/>
    </xf>
    <xf numFmtId="167" fontId="7" fillId="0" borderId="9" xfId="0" applyNumberFormat="1" applyFont="1" applyBorder="1" applyAlignment="1">
      <alignment horizontal="center"/>
    </xf>
    <xf numFmtId="0" fontId="0" fillId="0" borderId="9" xfId="0" applyBorder="1" applyAlignment="1">
      <alignment horizontal="left" vertical="center" wrapText="1"/>
    </xf>
    <xf numFmtId="0" fontId="7" fillId="0" borderId="0" xfId="0" applyFont="1" applyAlignment="1">
      <alignment horizontal="center"/>
    </xf>
    <xf numFmtId="168" fontId="5" fillId="4" borderId="9" xfId="0" applyNumberFormat="1" applyFont="1" applyFill="1" applyBorder="1"/>
    <xf numFmtId="168" fontId="5" fillId="0" borderId="9" xfId="0" applyNumberFormat="1" applyFont="1" applyBorder="1"/>
    <xf numFmtId="168" fontId="5" fillId="4" borderId="9" xfId="0" applyNumberFormat="1" applyFont="1" applyFill="1" applyBorder="1" applyProtection="1">
      <protection locked="0"/>
    </xf>
    <xf numFmtId="168" fontId="23" fillId="4" borderId="9" xfId="0" applyNumberFormat="1" applyFont="1" applyFill="1" applyBorder="1"/>
    <xf numFmtId="0" fontId="23" fillId="4" borderId="9" xfId="0" applyFont="1" applyFill="1" applyBorder="1" applyAlignment="1">
      <alignment horizontal="left"/>
    </xf>
    <xf numFmtId="1" fontId="0" fillId="0" borderId="9" xfId="0" applyNumberFormat="1" applyBorder="1" applyAlignment="1">
      <alignment horizontal="left"/>
    </xf>
    <xf numFmtId="1" fontId="5" fillId="4" borderId="9" xfId="0" applyNumberFormat="1" applyFont="1" applyFill="1" applyBorder="1"/>
    <xf numFmtId="0" fontId="21" fillId="0" borderId="0" xfId="0" applyFont="1"/>
    <xf numFmtId="0" fontId="11" fillId="0" borderId="0" xfId="0" applyFont="1" applyAlignment="1">
      <alignment horizontal="left"/>
    </xf>
    <xf numFmtId="171" fontId="0" fillId="0" borderId="9" xfId="0" applyNumberFormat="1" applyBorder="1" applyAlignment="1">
      <alignment horizontal="center"/>
    </xf>
    <xf numFmtId="172" fontId="0" fillId="0" borderId="0" xfId="0" applyNumberFormat="1" applyAlignment="1">
      <alignment horizontal="center"/>
    </xf>
    <xf numFmtId="172" fontId="1" fillId="0" borderId="9" xfId="0" applyNumberFormat="1" applyFont="1" applyBorder="1" applyAlignment="1">
      <alignment horizontal="center"/>
    </xf>
    <xf numFmtId="173" fontId="0" fillId="0" borderId="0" xfId="0" applyNumberFormat="1" applyAlignment="1" applyProtection="1">
      <alignment horizontal="center"/>
      <protection locked="0"/>
    </xf>
    <xf numFmtId="0" fontId="15" fillId="0" borderId="0" xfId="0" applyFont="1" applyAlignment="1">
      <alignment horizontal="center" vertical="center" wrapText="1"/>
    </xf>
    <xf numFmtId="0" fontId="5" fillId="3" borderId="52" xfId="0" applyFont="1" applyFill="1" applyBorder="1" applyAlignment="1" applyProtection="1">
      <alignment horizontal="center"/>
      <protection locked="0"/>
    </xf>
    <xf numFmtId="1" fontId="0" fillId="3" borderId="9" xfId="0" applyNumberFormat="1" applyFill="1" applyBorder="1" applyAlignment="1" applyProtection="1">
      <alignment horizontal="center"/>
      <protection locked="0"/>
    </xf>
    <xf numFmtId="0" fontId="1" fillId="0" borderId="9" xfId="0" applyFont="1" applyBorder="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xf>
    <xf numFmtId="0" fontId="36" fillId="0" borderId="9" xfId="0" applyFont="1" applyBorder="1" applyAlignment="1">
      <alignment vertical="center" wrapText="1"/>
    </xf>
    <xf numFmtId="0" fontId="0" fillId="0" borderId="0" xfId="0" applyAlignment="1">
      <alignment vertical="center" wrapText="1"/>
    </xf>
    <xf numFmtId="0" fontId="1" fillId="0" borderId="9" xfId="0" applyFont="1" applyBorder="1" applyAlignment="1">
      <alignment vertical="center" wrapText="1"/>
    </xf>
    <xf numFmtId="167" fontId="1" fillId="0" borderId="9" xfId="0" applyNumberFormat="1" applyFont="1" applyBorder="1" applyAlignment="1">
      <alignment horizontal="center"/>
    </xf>
    <xf numFmtId="167" fontId="7" fillId="0" borderId="0" xfId="0" applyNumberFormat="1" applyFont="1" applyAlignment="1">
      <alignment horizontal="center"/>
    </xf>
    <xf numFmtId="167" fontId="7" fillId="0" borderId="0" xfId="0" applyNumberFormat="1" applyFont="1" applyAlignment="1">
      <alignment horizontal="center" wrapText="1"/>
    </xf>
    <xf numFmtId="167" fontId="1" fillId="0" borderId="0" xfId="0" applyNumberFormat="1" applyFont="1" applyAlignment="1">
      <alignment horizontal="center"/>
    </xf>
    <xf numFmtId="171" fontId="7" fillId="0" borderId="0" xfId="0" applyNumberFormat="1" applyFont="1" applyAlignment="1">
      <alignment horizontal="center"/>
    </xf>
    <xf numFmtId="1" fontId="5" fillId="0" borderId="9" xfId="0" applyNumberFormat="1" applyFont="1" applyBorder="1" applyAlignment="1">
      <alignment horizontal="center"/>
    </xf>
    <xf numFmtId="1" fontId="5" fillId="0" borderId="26" xfId="0" applyNumberFormat="1" applyFont="1" applyBorder="1" applyAlignment="1">
      <alignment horizontal="center"/>
    </xf>
    <xf numFmtId="166" fontId="5" fillId="4" borderId="9" xfId="0" applyNumberFormat="1" applyFont="1" applyFill="1" applyBorder="1" applyAlignment="1">
      <alignment horizontal="center"/>
    </xf>
    <xf numFmtId="166" fontId="5" fillId="0" borderId="5" xfId="0" applyNumberFormat="1" applyFont="1" applyBorder="1" applyAlignment="1">
      <alignment horizontal="center"/>
    </xf>
    <xf numFmtId="2" fontId="5" fillId="0" borderId="5" xfId="0" applyNumberFormat="1" applyFont="1" applyBorder="1" applyAlignment="1">
      <alignment horizontal="center"/>
    </xf>
    <xf numFmtId="2" fontId="5" fillId="0" borderId="7" xfId="0" applyNumberFormat="1" applyFont="1" applyBorder="1" applyAlignment="1">
      <alignment horizontal="center"/>
    </xf>
    <xf numFmtId="0" fontId="20" fillId="0" borderId="2" xfId="0" applyFont="1" applyBorder="1"/>
    <xf numFmtId="0" fontId="20" fillId="0" borderId="26" xfId="0" applyFont="1" applyBorder="1" applyAlignment="1">
      <alignment horizontal="center"/>
    </xf>
    <xf numFmtId="0" fontId="37" fillId="0" borderId="0" xfId="0" applyFont="1"/>
    <xf numFmtId="0" fontId="37" fillId="0" borderId="14" xfId="0" applyFont="1" applyBorder="1"/>
    <xf numFmtId="171" fontId="5" fillId="0" borderId="43" xfId="1" applyNumberFormat="1" applyFont="1" applyFill="1" applyBorder="1" applyAlignment="1" applyProtection="1">
      <alignment horizontal="center"/>
    </xf>
    <xf numFmtId="164" fontId="5" fillId="0" borderId="43" xfId="1" applyNumberFormat="1" applyFont="1" applyFill="1" applyBorder="1" applyAlignment="1" applyProtection="1">
      <alignment horizontal="center"/>
    </xf>
    <xf numFmtId="164" fontId="5" fillId="0" borderId="43" xfId="1" applyNumberFormat="1" applyFont="1" applyFill="1" applyBorder="1" applyAlignment="1" applyProtection="1"/>
    <xf numFmtId="169" fontId="5" fillId="0" borderId="52" xfId="1" applyFont="1" applyFill="1" applyBorder="1" applyAlignment="1" applyProtection="1">
      <alignment horizontal="center"/>
    </xf>
    <xf numFmtId="0" fontId="0" fillId="3" borderId="65" xfId="0" applyFill="1" applyBorder="1" applyProtection="1">
      <protection locked="0"/>
    </xf>
    <xf numFmtId="0" fontId="0" fillId="3" borderId="66" xfId="0" applyFill="1" applyBorder="1" applyProtection="1">
      <protection locked="0"/>
    </xf>
    <xf numFmtId="0" fontId="0" fillId="3" borderId="77" xfId="0" applyFill="1" applyBorder="1" applyProtection="1">
      <protection locked="0"/>
    </xf>
    <xf numFmtId="0" fontId="0" fillId="3" borderId="68" xfId="0" applyFill="1" applyBorder="1" applyProtection="1">
      <protection locked="0"/>
    </xf>
    <xf numFmtId="0" fontId="0" fillId="3" borderId="69" xfId="0" applyFill="1" applyBorder="1" applyProtection="1">
      <protection locked="0"/>
    </xf>
    <xf numFmtId="0" fontId="0" fillId="3" borderId="70" xfId="0" applyFill="1" applyBorder="1" applyProtection="1">
      <protection locked="0"/>
    </xf>
    <xf numFmtId="0" fontId="0" fillId="3" borderId="71" xfId="0" applyFill="1" applyBorder="1" applyProtection="1">
      <protection locked="0"/>
    </xf>
    <xf numFmtId="0" fontId="0" fillId="3" borderId="72" xfId="0" applyFill="1" applyBorder="1" applyProtection="1">
      <protection locked="0"/>
    </xf>
    <xf numFmtId="44" fontId="5" fillId="3" borderId="42" xfId="0" applyNumberFormat="1" applyFont="1" applyFill="1" applyBorder="1" applyAlignment="1" applyProtection="1">
      <alignment horizontal="right"/>
      <protection locked="0"/>
    </xf>
    <xf numFmtId="0" fontId="20" fillId="0" borderId="15" xfId="0" applyFont="1" applyBorder="1" applyAlignment="1">
      <alignment horizontal="center"/>
    </xf>
    <xf numFmtId="0" fontId="20" fillId="0" borderId="6" xfId="0" applyFont="1" applyBorder="1"/>
    <xf numFmtId="0" fontId="19" fillId="0" borderId="0" xfId="0" applyFont="1"/>
    <xf numFmtId="44" fontId="19" fillId="0" borderId="0" xfId="0" applyNumberFormat="1" applyFont="1" applyAlignment="1">
      <alignment horizontal="right"/>
    </xf>
    <xf numFmtId="0" fontId="5" fillId="0" borderId="0" xfId="0" applyFont="1" applyAlignment="1">
      <alignment horizontal="center"/>
    </xf>
    <xf numFmtId="168" fontId="23" fillId="0" borderId="0" xfId="0" applyNumberFormat="1" applyFont="1" applyAlignment="1">
      <alignment horizontal="center"/>
    </xf>
    <xf numFmtId="0" fontId="20" fillId="0" borderId="0" xfId="0" applyFont="1"/>
    <xf numFmtId="0" fontId="20" fillId="0" borderId="0" xfId="0" applyFont="1" applyAlignment="1">
      <alignment horizontal="center"/>
    </xf>
    <xf numFmtId="1" fontId="5" fillId="0" borderId="0" xfId="0" applyNumberFormat="1" applyFont="1" applyAlignment="1">
      <alignment horizontal="center"/>
    </xf>
    <xf numFmtId="2" fontId="5" fillId="0" borderId="0" xfId="0" applyNumberFormat="1" applyFont="1" applyAlignment="1">
      <alignment horizontal="center"/>
    </xf>
    <xf numFmtId="1" fontId="5" fillId="0" borderId="0" xfId="0" applyNumberFormat="1" applyFont="1"/>
    <xf numFmtId="0" fontId="0" fillId="3" borderId="0" xfId="0" applyFill="1" applyProtection="1">
      <protection locked="0"/>
    </xf>
    <xf numFmtId="168" fontId="5" fillId="4" borderId="5" xfId="0" applyNumberFormat="1" applyFont="1" applyFill="1" applyBorder="1"/>
    <xf numFmtId="168" fontId="23" fillId="4" borderId="17" xfId="0" applyNumberFormat="1" applyFont="1" applyFill="1" applyBorder="1"/>
    <xf numFmtId="168" fontId="23" fillId="4" borderId="7" xfId="0" applyNumberFormat="1" applyFont="1" applyFill="1" applyBorder="1"/>
    <xf numFmtId="168" fontId="23" fillId="4" borderId="27" xfId="0" applyNumberFormat="1" applyFont="1" applyFill="1" applyBorder="1"/>
    <xf numFmtId="0" fontId="0" fillId="0" borderId="74" xfId="0" applyBorder="1"/>
    <xf numFmtId="0" fontId="0" fillId="3" borderId="31" xfId="0" applyFill="1" applyBorder="1" applyProtection="1">
      <protection locked="0"/>
    </xf>
    <xf numFmtId="0" fontId="0" fillId="3" borderId="75" xfId="0" applyFill="1" applyBorder="1" applyProtection="1">
      <protection locked="0"/>
    </xf>
    <xf numFmtId="0" fontId="21" fillId="4" borderId="11" xfId="0" applyFont="1" applyFill="1" applyBorder="1"/>
    <xf numFmtId="0" fontId="5" fillId="4" borderId="11" xfId="0" applyFont="1" applyFill="1" applyBorder="1"/>
    <xf numFmtId="0" fontId="5" fillId="3" borderId="29" xfId="0" applyFont="1" applyFill="1" applyBorder="1" applyProtection="1">
      <protection locked="0"/>
    </xf>
    <xf numFmtId="0" fontId="5" fillId="4" borderId="31" xfId="0" applyFont="1" applyFill="1" applyBorder="1"/>
    <xf numFmtId="0" fontId="5" fillId="4" borderId="63" xfId="0" applyFont="1" applyFill="1" applyBorder="1"/>
    <xf numFmtId="0" fontId="20" fillId="0" borderId="95" xfId="0" applyFont="1" applyBorder="1"/>
    <xf numFmtId="0" fontId="0" fillId="0" borderId="96" xfId="0" applyBorder="1"/>
    <xf numFmtId="0" fontId="0" fillId="0" borderId="79" xfId="0" applyBorder="1"/>
    <xf numFmtId="0" fontId="0" fillId="3" borderId="79" xfId="0" applyFill="1" applyBorder="1" applyProtection="1">
      <protection locked="0"/>
    </xf>
    <xf numFmtId="0" fontId="0" fillId="3" borderId="97" xfId="0" applyFill="1" applyBorder="1" applyProtection="1">
      <protection locked="0"/>
    </xf>
    <xf numFmtId="0" fontId="21" fillId="4" borderId="95" xfId="0" applyFont="1" applyFill="1" applyBorder="1"/>
    <xf numFmtId="0" fontId="22" fillId="4" borderId="95" xfId="0" applyFont="1" applyFill="1" applyBorder="1"/>
    <xf numFmtId="0" fontId="5" fillId="4" borderId="96" xfId="0" applyFont="1" applyFill="1" applyBorder="1" applyProtection="1">
      <protection locked="0"/>
    </xf>
    <xf numFmtId="0" fontId="5" fillId="4" borderId="79" xfId="0" applyFont="1" applyFill="1" applyBorder="1" applyProtection="1">
      <protection locked="0"/>
    </xf>
    <xf numFmtId="0" fontId="23" fillId="4" borderId="79" xfId="0" applyFont="1" applyFill="1" applyBorder="1"/>
    <xf numFmtId="0" fontId="23" fillId="4" borderId="98" xfId="0" applyFont="1" applyFill="1" applyBorder="1"/>
    <xf numFmtId="0" fontId="16" fillId="4" borderId="0" xfId="0" applyFont="1" applyFill="1" applyProtection="1">
      <protection locked="0"/>
    </xf>
    <xf numFmtId="1" fontId="0" fillId="0" borderId="9" xfId="0" applyNumberFormat="1" applyBorder="1" applyAlignment="1">
      <alignment horizontal="center" vertical="center"/>
    </xf>
    <xf numFmtId="171" fontId="0" fillId="3" borderId="9" xfId="0" applyNumberFormat="1" applyFill="1" applyBorder="1" applyAlignment="1" applyProtection="1">
      <alignment horizontal="center"/>
      <protection locked="0"/>
    </xf>
    <xf numFmtId="0" fontId="38" fillId="0" borderId="9" xfId="0" applyFont="1" applyBorder="1" applyAlignment="1">
      <alignment horizontal="center"/>
    </xf>
    <xf numFmtId="0" fontId="39" fillId="0" borderId="0" xfId="0" applyFont="1"/>
    <xf numFmtId="0" fontId="28" fillId="0" borderId="0" xfId="0" applyFont="1" applyAlignment="1">
      <alignment horizontal="center" wrapText="1"/>
    </xf>
    <xf numFmtId="0" fontId="32" fillId="0" borderId="0" xfId="0" applyFont="1" applyAlignment="1">
      <alignment horizontal="right"/>
    </xf>
    <xf numFmtId="0" fontId="0" fillId="0" borderId="0" xfId="0" applyAlignment="1">
      <alignment vertical="top" wrapText="1"/>
    </xf>
    <xf numFmtId="172" fontId="0" fillId="0" borderId="9" xfId="0" applyNumberFormat="1" applyBorder="1" applyAlignment="1">
      <alignment horizontal="center" wrapText="1"/>
    </xf>
    <xf numFmtId="0" fontId="0" fillId="0" borderId="9" xfId="0" applyBorder="1" applyAlignment="1">
      <alignment horizontal="center" vertical="top" wrapText="1"/>
    </xf>
    <xf numFmtId="9" fontId="0" fillId="0" borderId="0" xfId="0" applyNumberFormat="1" applyAlignment="1">
      <alignment horizontal="right"/>
    </xf>
    <xf numFmtId="0" fontId="0" fillId="0" borderId="9" xfId="0" applyBorder="1" applyAlignment="1">
      <alignment horizontal="center" vertical="top"/>
    </xf>
    <xf numFmtId="0" fontId="35" fillId="0" borderId="0" xfId="0" applyFont="1"/>
    <xf numFmtId="0" fontId="0" fillId="3" borderId="9" xfId="0" applyFill="1" applyBorder="1" applyAlignment="1" applyProtection="1">
      <alignment horizontal="left" vertical="top" wrapText="1"/>
      <protection locked="0"/>
    </xf>
    <xf numFmtId="0" fontId="0" fillId="3" borderId="0" xfId="0" applyFill="1" applyAlignment="1" applyProtection="1">
      <alignment horizontal="center"/>
      <protection locked="0"/>
    </xf>
    <xf numFmtId="0" fontId="0" fillId="0" borderId="0" xfId="0" applyProtection="1">
      <protection locked="0"/>
    </xf>
    <xf numFmtId="14" fontId="0" fillId="3" borderId="9" xfId="0" applyNumberFormat="1" applyFill="1" applyBorder="1" applyAlignment="1" applyProtection="1">
      <alignment horizontal="center"/>
      <protection locked="0"/>
    </xf>
    <xf numFmtId="0" fontId="0" fillId="0" borderId="9" xfId="0" applyBorder="1" applyAlignment="1">
      <alignment horizontal="center"/>
    </xf>
    <xf numFmtId="0" fontId="0" fillId="0" borderId="9" xfId="0" applyBorder="1" applyAlignment="1">
      <alignment horizontal="left" wrapText="1"/>
    </xf>
    <xf numFmtId="0" fontId="0" fillId="0" borderId="9" xfId="0" applyBorder="1" applyAlignment="1">
      <alignment vertical="top" wrapText="1"/>
    </xf>
    <xf numFmtId="0" fontId="41" fillId="0" borderId="9" xfId="0" applyFont="1" applyBorder="1" applyAlignment="1">
      <alignment horizontal="left" vertical="top" wrapText="1"/>
    </xf>
    <xf numFmtId="0" fontId="0" fillId="0" borderId="9" xfId="0" applyBorder="1" applyAlignment="1">
      <alignment horizontal="left" vertical="top" wrapText="1"/>
    </xf>
    <xf numFmtId="0" fontId="18" fillId="0" borderId="0" xfId="0" applyFont="1" applyAlignment="1">
      <alignment horizontal="center"/>
    </xf>
    <xf numFmtId="0" fontId="13" fillId="0" borderId="0" xfId="0" applyFont="1" applyAlignment="1">
      <alignment horizontal="center"/>
    </xf>
    <xf numFmtId="0" fontId="13" fillId="0" borderId="0" xfId="0" applyFont="1" applyAlignment="1">
      <alignment horizontal="left" wrapText="1"/>
    </xf>
    <xf numFmtId="0" fontId="28" fillId="0" borderId="0" xfId="0" applyFont="1" applyAlignment="1">
      <alignment horizontal="center" wrapText="1"/>
    </xf>
    <xf numFmtId="174" fontId="0" fillId="3" borderId="91" xfId="0" applyNumberFormat="1" applyFill="1" applyBorder="1" applyAlignment="1" applyProtection="1">
      <alignment horizontal="left"/>
      <protection locked="0"/>
    </xf>
    <xf numFmtId="174" fontId="0" fillId="3" borderId="92" xfId="0" applyNumberFormat="1" applyFill="1" applyBorder="1" applyAlignment="1" applyProtection="1">
      <alignment horizontal="left"/>
      <protection locked="0"/>
    </xf>
    <xf numFmtId="174" fontId="0" fillId="3" borderId="93" xfId="0" applyNumberFormat="1" applyFill="1" applyBorder="1" applyAlignment="1" applyProtection="1">
      <alignment horizontal="left"/>
      <protection locked="0"/>
    </xf>
    <xf numFmtId="0" fontId="0" fillId="3" borderId="91" xfId="0" applyFill="1" applyBorder="1" applyAlignment="1" applyProtection="1">
      <alignment horizontal="left"/>
      <protection locked="0"/>
    </xf>
    <xf numFmtId="0" fontId="0" fillId="3" borderId="92" xfId="0" applyFill="1" applyBorder="1" applyAlignment="1" applyProtection="1">
      <alignment horizontal="left"/>
      <protection locked="0"/>
    </xf>
    <xf numFmtId="0" fontId="0" fillId="3" borderId="93" xfId="0" applyFill="1" applyBorder="1" applyAlignment="1" applyProtection="1">
      <alignment horizontal="left"/>
      <protection locked="0"/>
    </xf>
    <xf numFmtId="0" fontId="40" fillId="3" borderId="91" xfId="0" applyFont="1" applyFill="1" applyBorder="1" applyAlignment="1" applyProtection="1">
      <alignment horizontal="left"/>
      <protection locked="0"/>
    </xf>
    <xf numFmtId="0" fontId="40" fillId="3" borderId="92" xfId="0" applyFont="1" applyFill="1" applyBorder="1" applyAlignment="1" applyProtection="1">
      <alignment horizontal="left"/>
      <protection locked="0"/>
    </xf>
    <xf numFmtId="0" fontId="40" fillId="3" borderId="93" xfId="0" applyFont="1" applyFill="1" applyBorder="1" applyAlignment="1" applyProtection="1">
      <alignment horizontal="left"/>
      <protection locked="0"/>
    </xf>
    <xf numFmtId="0" fontId="2" fillId="3" borderId="91" xfId="0" applyFont="1" applyFill="1" applyBorder="1" applyAlignment="1" applyProtection="1">
      <alignment horizontal="left" vertical="top" wrapText="1"/>
      <protection locked="0"/>
    </xf>
    <xf numFmtId="0" fontId="2" fillId="3" borderId="92" xfId="0" applyFont="1" applyFill="1" applyBorder="1" applyAlignment="1" applyProtection="1">
      <alignment horizontal="left" vertical="top" wrapText="1"/>
      <protection locked="0"/>
    </xf>
    <xf numFmtId="0" fontId="2" fillId="3" borderId="93" xfId="0" applyFont="1" applyFill="1" applyBorder="1" applyAlignment="1" applyProtection="1">
      <alignment horizontal="left" vertical="top" wrapText="1"/>
      <protection locked="0"/>
    </xf>
    <xf numFmtId="0" fontId="32" fillId="0" borderId="0" xfId="0" applyFont="1" applyAlignment="1">
      <alignment horizontal="left" vertical="top" wrapText="1"/>
    </xf>
    <xf numFmtId="0" fontId="0" fillId="3" borderId="87" xfId="0" applyFill="1" applyBorder="1" applyAlignment="1" applyProtection="1">
      <alignment horizontal="left" vertical="top" wrapText="1"/>
      <protection locked="0"/>
    </xf>
    <xf numFmtId="0" fontId="0" fillId="3" borderId="88" xfId="0" applyFill="1" applyBorder="1" applyAlignment="1" applyProtection="1">
      <alignment horizontal="left" vertical="top" wrapText="1"/>
      <protection locked="0"/>
    </xf>
    <xf numFmtId="0" fontId="0" fillId="3" borderId="89" xfId="0" applyFill="1" applyBorder="1" applyAlignment="1" applyProtection="1">
      <alignment horizontal="left" vertical="top" wrapText="1"/>
      <protection locked="0"/>
    </xf>
    <xf numFmtId="0" fontId="12" fillId="0" borderId="0" xfId="0" applyFont="1" applyAlignment="1">
      <alignment horizontal="left" vertical="center" wrapText="1"/>
    </xf>
    <xf numFmtId="0" fontId="32" fillId="0" borderId="0" xfId="0" applyFont="1" applyAlignment="1">
      <alignment horizontal="left" vertical="center" wrapText="1"/>
    </xf>
    <xf numFmtId="0" fontId="0" fillId="0" borderId="9" xfId="0"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vertical="center" wrapText="1"/>
    </xf>
    <xf numFmtId="0" fontId="15" fillId="0" borderId="58" xfId="0" applyFont="1" applyBorder="1" applyAlignment="1">
      <alignment horizontal="left" vertical="center" wrapText="1"/>
    </xf>
    <xf numFmtId="0" fontId="15" fillId="0" borderId="0" xfId="0" applyFont="1" applyAlignment="1">
      <alignment horizontal="left" vertical="center" wrapText="1"/>
    </xf>
    <xf numFmtId="0" fontId="0" fillId="0" borderId="9" xfId="0" applyBorder="1" applyAlignment="1">
      <alignment horizontal="center"/>
    </xf>
    <xf numFmtId="0" fontId="14" fillId="0" borderId="0" xfId="0" applyFont="1" applyAlignment="1"/>
    <xf numFmtId="0" fontId="1" fillId="0" borderId="0" xfId="0" applyFont="1" applyAlignment="1">
      <alignment horizontal="left" vertical="top"/>
    </xf>
    <xf numFmtId="0" fontId="0" fillId="0" borderId="9" xfId="0" applyBorder="1" applyAlignment="1">
      <alignment horizontal="right" vertical="center"/>
    </xf>
    <xf numFmtId="0" fontId="0" fillId="0" borderId="9" xfId="0" applyBorder="1" applyAlignment="1">
      <alignment horizontal="right"/>
    </xf>
    <xf numFmtId="0" fontId="0" fillId="0" borderId="9" xfId="0" applyBorder="1" applyAlignment="1"/>
    <xf numFmtId="0" fontId="7" fillId="0" borderId="0" xfId="0" applyFont="1" applyAlignment="1">
      <alignment horizontal="center" wrapText="1"/>
    </xf>
    <xf numFmtId="0" fontId="7" fillId="0" borderId="0" xfId="0" applyFont="1" applyAlignment="1">
      <alignment horizontal="center"/>
    </xf>
    <xf numFmtId="0" fontId="0" fillId="3" borderId="9" xfId="0" applyFill="1" applyBorder="1" applyAlignment="1" applyProtection="1">
      <alignment horizontal="left" wrapText="1"/>
      <protection locked="0"/>
    </xf>
    <xf numFmtId="0" fontId="5" fillId="3" borderId="55" xfId="0" applyFont="1" applyFill="1" applyBorder="1" applyAlignment="1" applyProtection="1">
      <alignment horizontal="center"/>
      <protection locked="0"/>
    </xf>
    <xf numFmtId="0" fontId="5" fillId="3" borderId="51" xfId="0" applyFont="1" applyFill="1" applyBorder="1" applyAlignment="1" applyProtection="1">
      <alignment horizontal="center"/>
      <protection locked="0"/>
    </xf>
    <xf numFmtId="0" fontId="5" fillId="3" borderId="31" xfId="0" applyFont="1" applyFill="1" applyBorder="1" applyAlignment="1" applyProtection="1">
      <alignment horizontal="center"/>
      <protection locked="0"/>
    </xf>
    <xf numFmtId="0" fontId="5" fillId="3" borderId="59" xfId="0" applyFont="1" applyFill="1" applyBorder="1" applyAlignment="1" applyProtection="1">
      <alignment horizontal="center"/>
      <protection locked="0"/>
    </xf>
    <xf numFmtId="0" fontId="5" fillId="3" borderId="52" xfId="0" applyFont="1" applyFill="1" applyBorder="1" applyAlignment="1" applyProtection="1">
      <alignment horizontal="center"/>
      <protection locked="0"/>
    </xf>
    <xf numFmtId="0" fontId="5" fillId="3" borderId="63" xfId="0" applyFont="1" applyFill="1" applyBorder="1" applyAlignment="1" applyProtection="1">
      <alignment horizontal="center"/>
      <protection locked="0"/>
    </xf>
    <xf numFmtId="0" fontId="5" fillId="3" borderId="50" xfId="0" applyFont="1" applyFill="1" applyBorder="1" applyAlignment="1" applyProtection="1">
      <alignment horizontal="center"/>
      <protection locked="0"/>
    </xf>
    <xf numFmtId="0" fontId="5" fillId="3" borderId="36" xfId="0" applyFont="1" applyFill="1" applyBorder="1" applyAlignment="1" applyProtection="1">
      <alignment horizontal="center"/>
      <protection locked="0"/>
    </xf>
    <xf numFmtId="0" fontId="5" fillId="3" borderId="57" xfId="0" applyFont="1" applyFill="1" applyBorder="1" applyAlignment="1" applyProtection="1">
      <alignment horizontal="center"/>
      <protection locked="0"/>
    </xf>
    <xf numFmtId="0" fontId="5" fillId="3" borderId="58" xfId="0" applyFont="1" applyFill="1" applyBorder="1" applyAlignment="1" applyProtection="1">
      <alignment horizontal="center"/>
      <protection locked="0"/>
    </xf>
    <xf numFmtId="0" fontId="5" fillId="3" borderId="75" xfId="0" applyFont="1" applyFill="1" applyBorder="1" applyAlignment="1" applyProtection="1">
      <alignment horizontal="center"/>
      <protection locked="0"/>
    </xf>
    <xf numFmtId="0" fontId="5" fillId="3" borderId="45" xfId="0" applyFont="1" applyFill="1" applyBorder="1" applyAlignment="1" applyProtection="1">
      <alignment horizontal="center"/>
      <protection locked="0"/>
    </xf>
    <xf numFmtId="0" fontId="5" fillId="3" borderId="46" xfId="0" applyFont="1" applyFill="1" applyBorder="1" applyAlignment="1" applyProtection="1">
      <alignment horizontal="center"/>
      <protection locked="0"/>
    </xf>
    <xf numFmtId="0" fontId="26" fillId="5" borderId="10" xfId="0" applyFont="1" applyFill="1" applyBorder="1" applyAlignment="1">
      <alignment horizontal="center"/>
    </xf>
    <xf numFmtId="0" fontId="26" fillId="5" borderId="44" xfId="0" applyFont="1" applyFill="1" applyBorder="1" applyAlignment="1">
      <alignment horizontal="center"/>
    </xf>
    <xf numFmtId="0" fontId="26" fillId="5" borderId="28" xfId="0" applyFont="1" applyFill="1" applyBorder="1" applyAlignment="1">
      <alignment horizontal="center"/>
    </xf>
    <xf numFmtId="0" fontId="19" fillId="4" borderId="35" xfId="0" applyFont="1" applyFill="1" applyBorder="1" applyAlignment="1">
      <alignment horizontal="left"/>
    </xf>
    <xf numFmtId="0" fontId="19" fillId="4" borderId="50" xfId="0" applyFont="1" applyFill="1" applyBorder="1" applyAlignment="1">
      <alignment horizontal="left"/>
    </xf>
    <xf numFmtId="0" fontId="5" fillId="3" borderId="50"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74" xfId="0" applyFont="1" applyFill="1" applyBorder="1" applyAlignment="1" applyProtection="1">
      <alignment horizontal="left"/>
      <protection locked="0"/>
    </xf>
    <xf numFmtId="0" fontId="5" fillId="0" borderId="18" xfId="0" applyFont="1" applyBorder="1" applyAlignment="1">
      <alignment horizontal="center"/>
    </xf>
    <xf numFmtId="0" fontId="5" fillId="0" borderId="51" xfId="0" applyFont="1" applyBorder="1" applyAlignment="1">
      <alignment horizontal="center"/>
    </xf>
    <xf numFmtId="0" fontId="5" fillId="4" borderId="50" xfId="0" applyFont="1" applyFill="1" applyBorder="1" applyAlignment="1">
      <alignment horizontal="center"/>
    </xf>
    <xf numFmtId="0" fontId="19" fillId="0" borderId="53" xfId="0" applyFont="1" applyBorder="1" applyAlignment="1">
      <alignment horizontal="left"/>
    </xf>
    <xf numFmtId="0" fontId="19" fillId="0" borderId="45" xfId="0" applyFont="1" applyBorder="1" applyAlignment="1">
      <alignment horizontal="left"/>
    </xf>
    <xf numFmtId="0" fontId="19" fillId="0" borderId="50" xfId="0" applyFont="1" applyBorder="1" applyAlignment="1">
      <alignment horizontal="left"/>
    </xf>
    <xf numFmtId="0" fontId="5" fillId="0" borderId="35" xfId="0" applyFont="1" applyBorder="1" applyAlignment="1">
      <alignment horizontal="center"/>
    </xf>
    <xf numFmtId="0" fontId="5" fillId="0" borderId="50" xfId="0" applyFont="1" applyBorder="1" applyAlignment="1">
      <alignment horizontal="center"/>
    </xf>
    <xf numFmtId="0" fontId="19" fillId="0" borderId="35" xfId="0" applyFont="1" applyBorder="1" applyAlignment="1">
      <alignment horizontal="left"/>
    </xf>
    <xf numFmtId="0" fontId="0" fillId="3" borderId="99" xfId="0" applyFill="1" applyBorder="1" applyAlignment="1" applyProtection="1">
      <alignment vertical="top" wrapText="1"/>
      <protection locked="0"/>
    </xf>
    <xf numFmtId="0" fontId="0" fillId="3" borderId="100" xfId="0" applyFill="1" applyBorder="1" applyAlignment="1" applyProtection="1">
      <alignment vertical="top" wrapText="1"/>
      <protection locked="0"/>
    </xf>
    <xf numFmtId="0" fontId="0" fillId="3" borderId="101" xfId="0" applyFill="1" applyBorder="1" applyAlignment="1" applyProtection="1">
      <alignment vertical="top" wrapText="1"/>
      <protection locked="0"/>
    </xf>
    <xf numFmtId="0" fontId="0" fillId="3" borderId="90"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102" xfId="0" applyFill="1" applyBorder="1" applyAlignment="1" applyProtection="1">
      <alignment vertical="top" wrapText="1"/>
      <protection locked="0"/>
    </xf>
    <xf numFmtId="0" fontId="0" fillId="3" borderId="103" xfId="0" applyFill="1" applyBorder="1" applyAlignment="1" applyProtection="1">
      <alignment vertical="top" wrapText="1"/>
      <protection locked="0"/>
    </xf>
    <xf numFmtId="0" fontId="0" fillId="3" borderId="104" xfId="0" applyFill="1" applyBorder="1" applyAlignment="1" applyProtection="1">
      <alignment vertical="top" wrapText="1"/>
      <protection locked="0"/>
    </xf>
    <xf numFmtId="0" fontId="0" fillId="3" borderId="105" xfId="0" applyFill="1" applyBorder="1" applyAlignment="1" applyProtection="1">
      <alignment vertical="top" wrapText="1"/>
      <protection locked="0"/>
    </xf>
    <xf numFmtId="0" fontId="21" fillId="0" borderId="0" xfId="0" applyFont="1" applyAlignment="1">
      <alignment horizontal="left"/>
    </xf>
    <xf numFmtId="0" fontId="0" fillId="3" borderId="9" xfId="0" applyFill="1" applyBorder="1" applyAlignment="1" applyProtection="1">
      <alignment horizontal="center" vertical="top" wrapText="1"/>
      <protection locked="0"/>
    </xf>
    <xf numFmtId="1" fontId="0" fillId="3" borderId="9" xfId="0" applyNumberFormat="1" applyFill="1" applyBorder="1" applyAlignment="1" applyProtection="1">
      <alignment horizontal="left"/>
      <protection locked="0"/>
    </xf>
    <xf numFmtId="0" fontId="23" fillId="4" borderId="55" xfId="0" applyFont="1" applyFill="1" applyBorder="1" applyAlignment="1">
      <alignment horizontal="left"/>
    </xf>
    <xf numFmtId="0" fontId="23" fillId="4" borderId="31" xfId="0" applyFont="1" applyFill="1" applyBorder="1" applyAlignment="1">
      <alignment horizontal="left"/>
    </xf>
    <xf numFmtId="0" fontId="34" fillId="4" borderId="9" xfId="0" applyFont="1" applyFill="1" applyBorder="1" applyAlignment="1">
      <alignment horizontal="center"/>
    </xf>
    <xf numFmtId="0" fontId="5" fillId="4" borderId="9" xfId="0" applyFont="1" applyFill="1" applyBorder="1" applyAlignment="1" applyProtection="1">
      <alignment horizontal="left"/>
      <protection locked="0"/>
    </xf>
    <xf numFmtId="0" fontId="23" fillId="4" borderId="9" xfId="0" applyFont="1" applyFill="1" applyBorder="1" applyAlignment="1">
      <alignment horizontal="left"/>
    </xf>
    <xf numFmtId="0" fontId="5" fillId="4" borderId="55" xfId="0" applyFont="1" applyFill="1" applyBorder="1" applyAlignment="1" applyProtection="1">
      <alignment horizontal="left"/>
      <protection locked="0"/>
    </xf>
    <xf numFmtId="0" fontId="5" fillId="4" borderId="31" xfId="0" applyFont="1" applyFill="1" applyBorder="1" applyAlignment="1" applyProtection="1">
      <alignment horizontal="left"/>
      <protection locked="0"/>
    </xf>
    <xf numFmtId="0" fontId="30" fillId="0" borderId="0" xfId="0" applyFont="1" applyAlignment="1">
      <alignment horizontal="left"/>
    </xf>
    <xf numFmtId="0" fontId="8" fillId="0" borderId="0" xfId="0" applyFont="1" applyAlignment="1">
      <alignment horizontal="left"/>
    </xf>
    <xf numFmtId="1" fontId="28" fillId="0" borderId="0" xfId="0" applyNumberFormat="1" applyFont="1" applyAlignment="1">
      <alignment horizontal="center"/>
    </xf>
    <xf numFmtId="1" fontId="0" fillId="3" borderId="9" xfId="0" applyNumberFormat="1" applyFill="1" applyBorder="1" applyAlignment="1" applyProtection="1">
      <alignment horizontal="center"/>
      <protection locked="0"/>
    </xf>
    <xf numFmtId="1" fontId="1" fillId="0" borderId="9" xfId="0" applyNumberFormat="1" applyFont="1" applyBorder="1" applyAlignment="1">
      <alignment horizontal="center"/>
    </xf>
    <xf numFmtId="0" fontId="1" fillId="0" borderId="9" xfId="0" applyFont="1" applyBorder="1" applyAlignment="1">
      <alignment horizontal="center"/>
    </xf>
    <xf numFmtId="0" fontId="12" fillId="0" borderId="0" xfId="0" applyFont="1" applyAlignment="1">
      <alignment horizontal="center"/>
    </xf>
    <xf numFmtId="0" fontId="11" fillId="0" borderId="9" xfId="0" applyFont="1" applyBorder="1" applyAlignment="1">
      <alignment horizontal="left"/>
    </xf>
    <xf numFmtId="0" fontId="0" fillId="0" borderId="9" xfId="0" applyBorder="1" applyAlignment="1">
      <alignment horizontal="left"/>
    </xf>
    <xf numFmtId="0" fontId="16" fillId="0" borderId="0" xfId="0" applyFont="1" applyFill="1"/>
    <xf numFmtId="0" fontId="17" fillId="0" borderId="0" xfId="0" applyFont="1" applyFill="1"/>
    <xf numFmtId="0" fontId="7" fillId="7" borderId="0" xfId="0" applyFont="1" applyFill="1" applyAlignment="1">
      <alignment horizontal="left"/>
    </xf>
    <xf numFmtId="0" fontId="19" fillId="7" borderId="94" xfId="0" applyFont="1" applyFill="1" applyBorder="1" applyAlignment="1">
      <alignment horizontal="left"/>
    </xf>
    <xf numFmtId="0" fontId="7" fillId="7" borderId="0" xfId="0" applyFont="1" applyFill="1"/>
    <xf numFmtId="1" fontId="7" fillId="7" borderId="44" xfId="0" applyNumberFormat="1" applyFont="1" applyFill="1" applyBorder="1" applyAlignment="1">
      <alignment horizontal="center"/>
    </xf>
    <xf numFmtId="0" fontId="7" fillId="7" borderId="44" xfId="0" applyFont="1" applyFill="1" applyBorder="1" applyAlignment="1">
      <alignment horizontal="center"/>
    </xf>
    <xf numFmtId="166" fontId="7" fillId="7" borderId="45" xfId="0" applyNumberFormat="1" applyFont="1" applyFill="1" applyBorder="1"/>
    <xf numFmtId="44" fontId="5" fillId="3" borderId="9" xfId="2" applyFont="1" applyFill="1" applyBorder="1" applyAlignment="1" applyProtection="1">
      <alignment horizontal="center"/>
      <protection locked="0"/>
    </xf>
    <xf numFmtId="44" fontId="0" fillId="3" borderId="9" xfId="2" applyFont="1" applyFill="1" applyBorder="1" applyAlignment="1" applyProtection="1">
      <alignment horizontal="center"/>
      <protection locked="0"/>
    </xf>
    <xf numFmtId="1" fontId="44" fillId="4" borderId="0" xfId="0" applyNumberFormat="1" applyFont="1" applyFill="1" applyAlignment="1">
      <alignment horizontal="center"/>
    </xf>
    <xf numFmtId="44" fontId="5" fillId="3" borderId="20" xfId="2" applyFont="1" applyFill="1" applyBorder="1" applyAlignment="1" applyProtection="1">
      <alignment horizontal="center"/>
      <protection locked="0"/>
    </xf>
    <xf numFmtId="44" fontId="5" fillId="0" borderId="5" xfId="2" applyFont="1" applyBorder="1" applyAlignment="1" applyProtection="1">
      <alignment horizontal="center"/>
    </xf>
    <xf numFmtId="44" fontId="5" fillId="0" borderId="7" xfId="2" applyFont="1" applyBorder="1" applyAlignment="1" applyProtection="1">
      <alignment horizontal="center"/>
    </xf>
    <xf numFmtId="44" fontId="5" fillId="0" borderId="5" xfId="2" applyFont="1" applyBorder="1" applyAlignment="1">
      <alignment horizontal="center"/>
    </xf>
    <xf numFmtId="44" fontId="5" fillId="0" borderId="59" xfId="2" applyFont="1" applyBorder="1" applyAlignment="1">
      <alignment horizontal="center"/>
    </xf>
    <xf numFmtId="44" fontId="5" fillId="0" borderId="46" xfId="2" applyFont="1" applyBorder="1" applyAlignment="1">
      <alignment horizontal="center"/>
    </xf>
    <xf numFmtId="44" fontId="5" fillId="3" borderId="26" xfId="2" applyFont="1" applyFill="1" applyBorder="1" applyAlignment="1" applyProtection="1">
      <alignment horizontal="center"/>
      <protection locked="0"/>
    </xf>
    <xf numFmtId="44" fontId="5" fillId="3" borderId="52" xfId="2" applyFont="1" applyFill="1" applyBorder="1" applyAlignment="1" applyProtection="1">
      <alignment horizontal="center"/>
      <protection locked="0"/>
    </xf>
    <xf numFmtId="170" fontId="5" fillId="0" borderId="0" xfId="0" applyNumberFormat="1" applyFont="1"/>
    <xf numFmtId="44" fontId="5" fillId="4" borderId="5" xfId="2" applyFont="1" applyFill="1" applyBorder="1" applyAlignment="1" applyProtection="1">
      <alignment horizontal="center"/>
    </xf>
    <xf numFmtId="44" fontId="5" fillId="0" borderId="43" xfId="2" applyFont="1" applyBorder="1" applyAlignment="1" applyProtection="1">
      <alignment horizontal="center"/>
    </xf>
    <xf numFmtId="44" fontId="5" fillId="3" borderId="52" xfId="2" applyFont="1" applyFill="1" applyBorder="1" applyAlignment="1" applyProtection="1">
      <protection locked="0"/>
    </xf>
    <xf numFmtId="44" fontId="5" fillId="0" borderId="9" xfId="2" applyFont="1" applyBorder="1" applyAlignment="1">
      <alignment horizontal="center"/>
    </xf>
    <xf numFmtId="44" fontId="5" fillId="0" borderId="26" xfId="2" applyFont="1" applyBorder="1" applyAlignment="1">
      <alignment horizontal="center"/>
    </xf>
    <xf numFmtId="44" fontId="5" fillId="0" borderId="28" xfId="2" applyFont="1" applyBorder="1" applyAlignment="1">
      <alignment horizontal="center"/>
    </xf>
  </cellXfs>
  <cellStyles count="3">
    <cellStyle name="Currency" xfId="2" builtinId="4"/>
    <cellStyle name="Monétaire 2" xfId="1" xr:uid="{7F81BAEA-3AF8-4673-BE9A-06C89477F4E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44310</xdr:colOff>
      <xdr:row>39</xdr:row>
      <xdr:rowOff>38000</xdr:rowOff>
    </xdr:from>
    <xdr:to>
      <xdr:col>10</xdr:col>
      <xdr:colOff>44670</xdr:colOff>
      <xdr:row>39</xdr:row>
      <xdr:rowOff>38360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17" name="Encre 16">
              <a:extLst>
                <a:ext uri="{FF2B5EF4-FFF2-40B4-BE49-F238E27FC236}">
                  <a16:creationId xmlns:a16="http://schemas.microsoft.com/office/drawing/2014/main" id="{6C5DA705-6CDA-4D81-9BAC-C4D4B9FED857}"/>
                </a:ext>
              </a:extLst>
            </xdr14:cNvPr>
            <xdr14:cNvContentPartPr/>
          </xdr14:nvContentPartPr>
          <xdr14:nvPr macro=""/>
          <xdr14:xfrm>
            <a:off x="9435960" y="2419250"/>
            <a:ext cx="360" cy="360"/>
          </xdr14:xfrm>
        </xdr:contentPart>
      </mc:Choice>
      <mc:Fallback xmlns="">
        <xdr:pic>
          <xdr:nvPicPr>
            <xdr:cNvPr id="17" name="Encre 16">
              <a:extLst>
                <a:ext uri="{FF2B5EF4-FFF2-40B4-BE49-F238E27FC236}">
                  <a16:creationId xmlns:a16="http://schemas.microsoft.com/office/drawing/2014/main" id="{6C5DA705-6CDA-4D81-9BAC-C4D4B9FED857}"/>
                </a:ext>
              </a:extLst>
            </xdr:cNvPr>
            <xdr:cNvPicPr/>
          </xdr:nvPicPr>
          <xdr:blipFill>
            <a:blip xmlns:r="http://schemas.openxmlformats.org/officeDocument/2006/relationships" r:embed="rId2"/>
            <a:stretch>
              <a:fillRect/>
            </a:stretch>
          </xdr:blipFill>
          <xdr:spPr>
            <a:xfrm>
              <a:off x="9417960" y="2311250"/>
              <a:ext cx="36000" cy="216000"/>
            </a:xfrm>
            <a:prstGeom prst="rect">
              <a:avLst/>
            </a:prstGeom>
          </xdr:spPr>
        </xdr:pic>
      </mc:Fallback>
    </mc:AlternateContent>
    <xdr:clientData/>
  </xdr:twoCellAnchor>
  <xdr:twoCellAnchor editAs="oneCell">
    <xdr:from>
      <xdr:col>3</xdr:col>
      <xdr:colOff>0</xdr:colOff>
      <xdr:row>35</xdr:row>
      <xdr:rowOff>120460</xdr:rowOff>
    </xdr:from>
    <xdr:to>
      <xdr:col>3</xdr:col>
      <xdr:colOff>360</xdr:colOff>
      <xdr:row>35</xdr:row>
      <xdr:rowOff>120820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5" name="Encre 24">
              <a:extLst>
                <a:ext uri="{FF2B5EF4-FFF2-40B4-BE49-F238E27FC236}">
                  <a16:creationId xmlns:a16="http://schemas.microsoft.com/office/drawing/2014/main" id="{35D983AE-46D1-49C3-A4CB-9F16B9618090}"/>
                </a:ext>
              </a:extLst>
            </xdr14:cNvPr>
            <xdr14:cNvContentPartPr/>
          </xdr14:nvContentPartPr>
          <xdr14:nvPr macro=""/>
          <xdr14:xfrm>
            <a:off x="4660920" y="2133410"/>
            <a:ext cx="360" cy="360"/>
          </xdr14:xfrm>
        </xdr:contentPart>
      </mc:Choice>
      <mc:Fallback xmlns="">
        <xdr:pic>
          <xdr:nvPicPr>
            <xdr:cNvPr id="25" name="Encre 24">
              <a:extLst>
                <a:ext uri="{FF2B5EF4-FFF2-40B4-BE49-F238E27FC236}">
                  <a16:creationId xmlns:a16="http://schemas.microsoft.com/office/drawing/2014/main" id="{35D983AE-46D1-49C3-A4CB-9F16B9618090}"/>
                </a:ext>
              </a:extLst>
            </xdr:cNvPr>
            <xdr:cNvPicPr/>
          </xdr:nvPicPr>
          <xdr:blipFill>
            <a:blip xmlns:r="http://schemas.openxmlformats.org/officeDocument/2006/relationships" r:embed="rId4"/>
            <a:stretch>
              <a:fillRect/>
            </a:stretch>
          </xdr:blipFill>
          <xdr:spPr>
            <a:xfrm>
              <a:off x="4651920" y="2124410"/>
              <a:ext cx="18000" cy="18000"/>
            </a:xfrm>
            <a:prstGeom prst="rect">
              <a:avLst/>
            </a:prstGeom>
          </xdr:spPr>
        </xdr:pic>
      </mc:Fallback>
    </mc:AlternateContent>
    <xdr:clientData/>
  </xdr:twoCellAnchor>
  <xdr:twoCellAnchor editAs="oneCell">
    <xdr:from>
      <xdr:col>1</xdr:col>
      <xdr:colOff>38100</xdr:colOff>
      <xdr:row>9</xdr:row>
      <xdr:rowOff>82551</xdr:rowOff>
    </xdr:from>
    <xdr:to>
      <xdr:col>2</xdr:col>
      <xdr:colOff>1166617</xdr:colOff>
      <xdr:row>29</xdr:row>
      <xdr:rowOff>146051</xdr:rowOff>
    </xdr:to>
    <xdr:pic>
      <xdr:nvPicPr>
        <xdr:cNvPr id="4110" name="Image 4109">
          <a:extLst>
            <a:ext uri="{FF2B5EF4-FFF2-40B4-BE49-F238E27FC236}">
              <a16:creationId xmlns:a16="http://schemas.microsoft.com/office/drawing/2014/main" id="{27AF9F18-B114-4E68-A0DE-AA41346C775B}"/>
            </a:ext>
          </a:extLst>
        </xdr:cNvPr>
        <xdr:cNvPicPr>
          <a:picLocks noChangeAspect="1"/>
        </xdr:cNvPicPr>
      </xdr:nvPicPr>
      <xdr:blipFill>
        <a:blip xmlns:r="http://schemas.openxmlformats.org/officeDocument/2006/relationships" r:embed="rId5"/>
        <a:stretch>
          <a:fillRect/>
        </a:stretch>
      </xdr:blipFill>
      <xdr:spPr>
        <a:xfrm>
          <a:off x="800100" y="2305051"/>
          <a:ext cx="2665217" cy="3746500"/>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0-31T18:52:23.45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31T18:54:02.397"/>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EA84-5F52-4ADF-9FA5-66CB7F94533D}">
  <dimension ref="A2:H22"/>
  <sheetViews>
    <sheetView workbookViewId="0">
      <selection activeCell="A2" sqref="A2:H2"/>
    </sheetView>
  </sheetViews>
  <sheetFormatPr baseColWidth="10" defaultColWidth="11.5" defaultRowHeight="15" x14ac:dyDescent="0.2"/>
  <cols>
    <col min="1" max="1" width="10.83203125" style="256"/>
    <col min="8" max="8" width="13.5" customWidth="1"/>
  </cols>
  <sheetData>
    <row r="2" spans="1:8" ht="21" x14ac:dyDescent="0.25">
      <c r="A2" s="394" t="s">
        <v>0</v>
      </c>
      <c r="B2" s="394"/>
      <c r="C2" s="394"/>
      <c r="D2" s="394"/>
      <c r="E2" s="394"/>
      <c r="F2" s="394"/>
      <c r="G2" s="394"/>
      <c r="H2" s="394"/>
    </row>
    <row r="4" spans="1:8" ht="36" customHeight="1" x14ac:dyDescent="0.3">
      <c r="A4" s="396" t="s">
        <v>1</v>
      </c>
      <c r="B4" s="396"/>
      <c r="C4" s="396"/>
      <c r="D4" s="396"/>
      <c r="E4" s="396"/>
      <c r="F4" s="396"/>
      <c r="G4" s="396"/>
      <c r="H4" s="396"/>
    </row>
    <row r="5" spans="1:8" x14ac:dyDescent="0.2">
      <c r="H5" s="378" t="s">
        <v>2</v>
      </c>
    </row>
    <row r="6" spans="1:8" x14ac:dyDescent="0.2">
      <c r="H6" s="378"/>
    </row>
    <row r="7" spans="1:8" x14ac:dyDescent="0.2">
      <c r="H7" s="378"/>
    </row>
    <row r="9" spans="1:8" ht="26" x14ac:dyDescent="0.3">
      <c r="A9" s="395" t="s">
        <v>3</v>
      </c>
      <c r="B9" s="395"/>
      <c r="C9" s="395"/>
      <c r="D9" s="395"/>
      <c r="E9" s="395"/>
      <c r="F9" s="395"/>
      <c r="G9" s="395"/>
      <c r="H9" s="395"/>
    </row>
    <row r="11" spans="1:8" s="201" customFormat="1" ht="30" customHeight="1" x14ac:dyDescent="0.2">
      <c r="A11" s="381">
        <v>1</v>
      </c>
      <c r="B11" s="393" t="s">
        <v>4</v>
      </c>
      <c r="C11" s="393"/>
      <c r="D11" s="393"/>
      <c r="E11" s="393"/>
      <c r="F11" s="393"/>
      <c r="G11" s="393"/>
      <c r="H11" s="393"/>
    </row>
    <row r="12" spans="1:8" s="201" customFormat="1" ht="30" customHeight="1" x14ac:dyDescent="0.2">
      <c r="A12" s="381">
        <f>A11+1</f>
        <v>2</v>
      </c>
      <c r="B12" s="393" t="s">
        <v>5</v>
      </c>
      <c r="C12" s="393"/>
      <c r="D12" s="393"/>
      <c r="E12" s="393"/>
      <c r="F12" s="393"/>
      <c r="G12" s="393"/>
      <c r="H12" s="393"/>
    </row>
    <row r="13" spans="1:8" s="201" customFormat="1" ht="46" customHeight="1" x14ac:dyDescent="0.2">
      <c r="A13" s="381">
        <f t="shared" ref="A13:A21" si="0">A12+1</f>
        <v>3</v>
      </c>
      <c r="B13" s="393" t="s">
        <v>6</v>
      </c>
      <c r="C13" s="393"/>
      <c r="D13" s="393"/>
      <c r="E13" s="393"/>
      <c r="F13" s="393"/>
      <c r="G13" s="393"/>
      <c r="H13" s="393"/>
    </row>
    <row r="14" spans="1:8" s="201" customFormat="1" ht="46" customHeight="1" x14ac:dyDescent="0.2">
      <c r="A14" s="381">
        <f t="shared" si="0"/>
        <v>4</v>
      </c>
      <c r="B14" s="393" t="s">
        <v>7</v>
      </c>
      <c r="C14" s="393"/>
      <c r="D14" s="393"/>
      <c r="E14" s="393"/>
      <c r="F14" s="393"/>
      <c r="G14" s="393"/>
      <c r="H14" s="393"/>
    </row>
    <row r="15" spans="1:8" s="379" customFormat="1" ht="46" customHeight="1" x14ac:dyDescent="0.2">
      <c r="A15" s="381">
        <f t="shared" si="0"/>
        <v>5</v>
      </c>
      <c r="B15" s="393" t="s">
        <v>8</v>
      </c>
      <c r="C15" s="393"/>
      <c r="D15" s="393"/>
      <c r="E15" s="393"/>
      <c r="F15" s="393"/>
      <c r="G15" s="393"/>
      <c r="H15" s="393"/>
    </row>
    <row r="16" spans="1:8" s="379" customFormat="1" ht="140" customHeight="1" x14ac:dyDescent="0.2">
      <c r="A16" s="381">
        <f t="shared" si="0"/>
        <v>6</v>
      </c>
      <c r="B16" s="392" t="s">
        <v>9</v>
      </c>
      <c r="C16" s="393"/>
      <c r="D16" s="393"/>
      <c r="E16" s="393"/>
      <c r="F16" s="393"/>
      <c r="G16" s="393"/>
      <c r="H16" s="393"/>
    </row>
    <row r="17" spans="1:8" s="379" customFormat="1" ht="30" customHeight="1" x14ac:dyDescent="0.2">
      <c r="A17" s="381">
        <f t="shared" si="0"/>
        <v>7</v>
      </c>
      <c r="B17" s="393" t="s">
        <v>10</v>
      </c>
      <c r="C17" s="393"/>
      <c r="D17" s="393"/>
      <c r="E17" s="393"/>
      <c r="F17" s="393"/>
      <c r="G17" s="393"/>
      <c r="H17" s="393"/>
    </row>
    <row r="18" spans="1:8" s="379" customFormat="1" ht="80" customHeight="1" x14ac:dyDescent="0.2">
      <c r="A18" s="381">
        <f t="shared" si="0"/>
        <v>8</v>
      </c>
      <c r="B18" s="393" t="s">
        <v>11</v>
      </c>
      <c r="C18" s="393"/>
      <c r="D18" s="393"/>
      <c r="E18" s="393"/>
      <c r="F18" s="393"/>
      <c r="G18" s="393"/>
      <c r="H18" s="393"/>
    </row>
    <row r="19" spans="1:8" ht="45" customHeight="1" x14ac:dyDescent="0.2">
      <c r="A19" s="381">
        <f t="shared" si="0"/>
        <v>9</v>
      </c>
      <c r="B19" s="393" t="s">
        <v>12</v>
      </c>
      <c r="C19" s="393"/>
      <c r="D19" s="393"/>
      <c r="E19" s="393"/>
      <c r="F19" s="393"/>
      <c r="G19" s="393"/>
      <c r="H19" s="393"/>
    </row>
    <row r="20" spans="1:8" ht="100" customHeight="1" x14ac:dyDescent="0.2">
      <c r="A20" s="381">
        <f t="shared" si="0"/>
        <v>10</v>
      </c>
      <c r="B20" s="390" t="s">
        <v>13</v>
      </c>
      <c r="C20" s="390"/>
      <c r="D20" s="390"/>
      <c r="E20" s="390"/>
      <c r="F20" s="390"/>
      <c r="G20" s="390"/>
      <c r="H20" s="390"/>
    </row>
    <row r="21" spans="1:8" ht="80" customHeight="1" x14ac:dyDescent="0.2">
      <c r="A21" s="381">
        <f t="shared" si="0"/>
        <v>11</v>
      </c>
      <c r="B21" s="391" t="s">
        <v>14</v>
      </c>
      <c r="C21" s="391"/>
      <c r="D21" s="391"/>
      <c r="E21" s="391"/>
      <c r="F21" s="391"/>
      <c r="G21" s="391"/>
      <c r="H21" s="391"/>
    </row>
    <row r="22" spans="1:8" ht="45" customHeight="1" x14ac:dyDescent="0.2">
      <c r="A22" s="383">
        <v>12</v>
      </c>
      <c r="B22" s="392" t="s">
        <v>15</v>
      </c>
      <c r="C22" s="393"/>
      <c r="D22" s="393"/>
      <c r="E22" s="393"/>
      <c r="F22" s="393"/>
      <c r="G22" s="393"/>
      <c r="H22" s="393"/>
    </row>
  </sheetData>
  <sheetProtection sheet="1" objects="1" scenarios="1"/>
  <mergeCells count="15">
    <mergeCell ref="A2:H2"/>
    <mergeCell ref="A9:H9"/>
    <mergeCell ref="B11:H11"/>
    <mergeCell ref="B12:H12"/>
    <mergeCell ref="B13:H13"/>
    <mergeCell ref="A4:H4"/>
    <mergeCell ref="B20:H20"/>
    <mergeCell ref="B21:H21"/>
    <mergeCell ref="B22:H22"/>
    <mergeCell ref="B14:H14"/>
    <mergeCell ref="B17:H17"/>
    <mergeCell ref="B18:H18"/>
    <mergeCell ref="B15:H15"/>
    <mergeCell ref="B16:H16"/>
    <mergeCell ref="B19:H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1125-CBB1-4785-9604-0F98C9C40BBD}">
  <dimension ref="A1:H17"/>
  <sheetViews>
    <sheetView workbookViewId="0">
      <selection sqref="A1:H1"/>
    </sheetView>
  </sheetViews>
  <sheetFormatPr baseColWidth="10" defaultColWidth="11.5" defaultRowHeight="15" x14ac:dyDescent="0.2"/>
  <sheetData>
    <row r="1" spans="1:8" ht="21" x14ac:dyDescent="0.25">
      <c r="A1" s="394" t="s">
        <v>16</v>
      </c>
      <c r="B1" s="394"/>
      <c r="C1" s="394"/>
      <c r="D1" s="394"/>
      <c r="E1" s="394"/>
      <c r="F1" s="394"/>
      <c r="G1" s="394"/>
      <c r="H1" s="394"/>
    </row>
    <row r="2" spans="1:8" ht="42" customHeight="1" x14ac:dyDescent="0.2"/>
    <row r="3" spans="1:8" ht="120" customHeight="1" x14ac:dyDescent="0.45">
      <c r="A3" s="397" t="s">
        <v>17</v>
      </c>
      <c r="B3" s="397"/>
      <c r="C3" s="397"/>
      <c r="D3" s="397"/>
      <c r="E3" s="397"/>
      <c r="F3" s="397"/>
      <c r="G3" s="397"/>
      <c r="H3" s="397"/>
    </row>
    <row r="4" spans="1:8" ht="80" customHeight="1" x14ac:dyDescent="0.45">
      <c r="B4" s="377"/>
      <c r="C4" s="377"/>
      <c r="D4" s="377"/>
      <c r="E4" s="377"/>
      <c r="F4" s="377"/>
      <c r="G4" s="377"/>
    </row>
    <row r="5" spans="1:8" ht="21" x14ac:dyDescent="0.25">
      <c r="B5" s="376" t="s">
        <v>18</v>
      </c>
      <c r="D5" s="401"/>
      <c r="E5" s="402"/>
      <c r="F5" s="402"/>
      <c r="G5" s="402"/>
      <c r="H5" s="403"/>
    </row>
    <row r="11" spans="1:8" ht="16" thickBot="1" x14ac:dyDescent="0.25"/>
    <row r="12" spans="1:8" ht="16" thickBot="1" x14ac:dyDescent="0.25">
      <c r="B12" t="s">
        <v>19</v>
      </c>
      <c r="D12" s="404"/>
      <c r="E12" s="405"/>
      <c r="F12" s="405"/>
      <c r="G12" s="406"/>
    </row>
    <row r="13" spans="1:8" ht="16" thickBot="1" x14ac:dyDescent="0.25"/>
    <row r="14" spans="1:8" ht="16" thickBot="1" x14ac:dyDescent="0.25">
      <c r="B14" t="s">
        <v>20</v>
      </c>
      <c r="D14" s="401"/>
      <c r="E14" s="402"/>
      <c r="F14" s="402"/>
      <c r="G14" s="403"/>
    </row>
    <row r="16" spans="1:8" ht="16" thickBot="1" x14ac:dyDescent="0.25"/>
    <row r="17" spans="2:7" ht="16" thickBot="1" x14ac:dyDescent="0.25">
      <c r="B17" t="s">
        <v>21</v>
      </c>
      <c r="D17" s="398" t="s">
        <v>22</v>
      </c>
      <c r="E17" s="399"/>
      <c r="F17" s="399"/>
      <c r="G17" s="400"/>
    </row>
  </sheetData>
  <sheetProtection sheet="1" objects="1" scenarios="1"/>
  <mergeCells count="6">
    <mergeCell ref="A1:H1"/>
    <mergeCell ref="A3:H3"/>
    <mergeCell ref="D17:G17"/>
    <mergeCell ref="D5:H5"/>
    <mergeCell ref="D12:G12"/>
    <mergeCell ref="D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0E71-F8CB-4FBF-B2A2-BC0841595F32}">
  <dimension ref="A1:D108"/>
  <sheetViews>
    <sheetView zoomScaleNormal="100" workbookViewId="0">
      <selection activeCell="C99" sqref="B97:C99"/>
    </sheetView>
  </sheetViews>
  <sheetFormatPr baseColWidth="10" defaultColWidth="9.1640625" defaultRowHeight="19" x14ac:dyDescent="0.25"/>
  <cols>
    <col min="1" max="1" width="62.5" style="5" customWidth="1"/>
    <col min="2" max="3" width="35.5" style="12" customWidth="1"/>
    <col min="4" max="4" width="35.5" style="310" customWidth="1"/>
    <col min="5" max="16384" width="9.1640625" style="3"/>
  </cols>
  <sheetData>
    <row r="1" spans="1:4" ht="42" x14ac:dyDescent="0.25">
      <c r="A1" s="232" t="s">
        <v>23</v>
      </c>
    </row>
    <row r="2" spans="1:4" ht="21" x14ac:dyDescent="0.25">
      <c r="A2" s="234"/>
    </row>
    <row r="3" spans="1:4" ht="30" thickBot="1" x14ac:dyDescent="0.3">
      <c r="A3" s="303" t="s">
        <v>24</v>
      </c>
    </row>
    <row r="4" spans="1:4" ht="20" thickTop="1" x14ac:dyDescent="0.25">
      <c r="A4" s="235" t="s">
        <v>25</v>
      </c>
      <c r="B4" s="229"/>
    </row>
    <row r="5" spans="1:4" x14ac:dyDescent="0.25">
      <c r="A5" s="236" t="s">
        <v>26</v>
      </c>
      <c r="B5" s="230"/>
    </row>
    <row r="6" spans="1:4" x14ac:dyDescent="0.25">
      <c r="A6" s="236" t="s">
        <v>27</v>
      </c>
      <c r="B6" s="230"/>
    </row>
    <row r="7" spans="1:4" x14ac:dyDescent="0.25">
      <c r="A7" s="236" t="s">
        <v>28</v>
      </c>
      <c r="B7" s="230" t="s">
        <v>22</v>
      </c>
    </row>
    <row r="8" spans="1:4" s="4" customFormat="1" x14ac:dyDescent="0.25">
      <c r="A8" s="237" t="s">
        <v>29</v>
      </c>
      <c r="B8" s="231"/>
      <c r="C8" s="238"/>
      <c r="D8" s="311"/>
    </row>
    <row r="9" spans="1:4" x14ac:dyDescent="0.25">
      <c r="A9" s="239" t="s">
        <v>30</v>
      </c>
      <c r="B9" s="230"/>
    </row>
    <row r="10" spans="1:4" x14ac:dyDescent="0.25">
      <c r="A10" s="240"/>
      <c r="B10" s="241"/>
    </row>
    <row r="11" spans="1:4" ht="20" thickBot="1" x14ac:dyDescent="0.3">
      <c r="A11" s="242"/>
      <c r="B11" s="243"/>
    </row>
    <row r="12" spans="1:4" ht="20" thickTop="1" x14ac:dyDescent="0.25"/>
    <row r="14" spans="1:4" ht="30" x14ac:dyDescent="0.25">
      <c r="A14" s="304" t="s">
        <v>31</v>
      </c>
    </row>
    <row r="15" spans="1:4" ht="14.5" customHeight="1" thickBot="1" x14ac:dyDescent="0.3">
      <c r="A15" s="410" t="s">
        <v>32</v>
      </c>
      <c r="B15" s="410"/>
      <c r="C15" s="410"/>
    </row>
    <row r="16" spans="1:4" ht="100" customHeight="1" thickBot="1" x14ac:dyDescent="0.3">
      <c r="A16" s="411"/>
      <c r="B16" s="412"/>
      <c r="C16" s="413"/>
    </row>
    <row r="19" spans="1:4" ht="29" x14ac:dyDescent="0.35">
      <c r="A19" s="305" t="s">
        <v>33</v>
      </c>
      <c r="B19" s="244"/>
    </row>
    <row r="20" spans="1:4" x14ac:dyDescent="0.25">
      <c r="A20" s="269"/>
      <c r="B20" s="270" t="s">
        <v>34</v>
      </c>
      <c r="C20" s="270" t="s">
        <v>35</v>
      </c>
    </row>
    <row r="21" spans="1:4" ht="37" customHeight="1" x14ac:dyDescent="0.25">
      <c r="A21" s="416" t="s">
        <v>36</v>
      </c>
      <c r="B21" s="275"/>
      <c r="C21" s="276"/>
    </row>
    <row r="22" spans="1:4" x14ac:dyDescent="0.25">
      <c r="A22" s="416"/>
      <c r="B22" s="275"/>
      <c r="C22" s="276"/>
    </row>
    <row r="23" spans="1:4" x14ac:dyDescent="0.25">
      <c r="A23" s="416"/>
      <c r="B23" s="275"/>
      <c r="C23" s="276"/>
    </row>
    <row r="24" spans="1:4" x14ac:dyDescent="0.25">
      <c r="B24" s="245"/>
      <c r="C24" s="245"/>
    </row>
    <row r="27" spans="1:4" ht="55" customHeight="1" x14ac:dyDescent="0.25">
      <c r="A27" s="418" t="s">
        <v>38</v>
      </c>
      <c r="B27" s="418"/>
      <c r="C27" s="418"/>
    </row>
    <row r="29" spans="1:4" x14ac:dyDescent="0.25">
      <c r="A29" s="269"/>
      <c r="B29" s="270" t="s">
        <v>39</v>
      </c>
      <c r="C29" s="270" t="s">
        <v>40</v>
      </c>
      <c r="D29" s="283" t="s">
        <v>41</v>
      </c>
    </row>
    <row r="30" spans="1:4" x14ac:dyDescent="0.25">
      <c r="A30" s="277" t="s">
        <v>42</v>
      </c>
      <c r="B30" s="278"/>
      <c r="C30" s="278"/>
      <c r="D30" s="283"/>
    </row>
    <row r="31" spans="1:4" ht="45" customHeight="1" x14ac:dyDescent="0.25">
      <c r="A31" s="277" t="s">
        <v>43</v>
      </c>
      <c r="B31" s="385"/>
      <c r="C31" s="385"/>
      <c r="D31" s="283"/>
    </row>
    <row r="32" spans="1:4" x14ac:dyDescent="0.25">
      <c r="A32" s="277"/>
      <c r="B32" s="279"/>
      <c r="C32" s="279"/>
      <c r="D32" s="283"/>
    </row>
    <row r="33" spans="1:4" x14ac:dyDescent="0.25">
      <c r="A33" s="277" t="s">
        <v>45</v>
      </c>
      <c r="B33" s="278"/>
      <c r="C33" s="278"/>
      <c r="D33" s="283"/>
    </row>
    <row r="34" spans="1:4" x14ac:dyDescent="0.25">
      <c r="A34" s="277" t="s">
        <v>46</v>
      </c>
      <c r="B34" s="254"/>
      <c r="C34" s="254"/>
      <c r="D34" s="262">
        <f>(C34-B34)</f>
        <v>0</v>
      </c>
    </row>
    <row r="35" spans="1:4" x14ac:dyDescent="0.25">
      <c r="A35" s="277" t="s">
        <v>47</v>
      </c>
      <c r="B35" s="254"/>
      <c r="C35" s="254"/>
      <c r="D35" s="262"/>
    </row>
    <row r="36" spans="1:4" x14ac:dyDescent="0.25">
      <c r="A36" s="277" t="s">
        <v>48</v>
      </c>
      <c r="B36" s="282" t="e">
        <f>(B34*B35)/($B$9*1500)</f>
        <v>#DIV/0!</v>
      </c>
      <c r="C36" s="282" t="e">
        <f>(C34*C35)/($B$9*1500)</f>
        <v>#DIV/0!</v>
      </c>
      <c r="D36" s="309" t="e">
        <f>(C36-B36)/B36</f>
        <v>#DIV/0!</v>
      </c>
    </row>
    <row r="37" spans="1:4" ht="15" customHeight="1" x14ac:dyDescent="0.25">
      <c r="A37" s="419" t="s">
        <v>49</v>
      </c>
      <c r="B37" s="419"/>
    </row>
    <row r="38" spans="1:4" x14ac:dyDescent="0.25">
      <c r="A38" s="246"/>
    </row>
    <row r="39" spans="1:4" x14ac:dyDescent="0.25">
      <c r="A39" s="246"/>
    </row>
    <row r="40" spans="1:4" ht="29" x14ac:dyDescent="0.25">
      <c r="A40" s="418" t="s">
        <v>50</v>
      </c>
      <c r="B40" s="418"/>
      <c r="C40" s="418"/>
    </row>
    <row r="41" spans="1:4" ht="26" x14ac:dyDescent="0.3">
      <c r="B41" s="244"/>
      <c r="C41" s="244"/>
    </row>
    <row r="42" spans="1:4" x14ac:dyDescent="0.25">
      <c r="A42" s="269"/>
      <c r="B42" s="270" t="s">
        <v>39</v>
      </c>
      <c r="C42" s="270" t="s">
        <v>40</v>
      </c>
      <c r="D42" s="283" t="s">
        <v>41</v>
      </c>
    </row>
    <row r="43" spans="1:4" x14ac:dyDescent="0.25">
      <c r="A43" s="277" t="s">
        <v>51</v>
      </c>
      <c r="B43" s="278"/>
      <c r="C43" s="278"/>
      <c r="D43" s="283"/>
    </row>
    <row r="44" spans="1:4" x14ac:dyDescent="0.25">
      <c r="A44" s="277" t="s">
        <v>53</v>
      </c>
      <c r="B44" s="278"/>
      <c r="C44" s="278"/>
      <c r="D44" s="283"/>
    </row>
    <row r="45" spans="1:4" x14ac:dyDescent="0.25">
      <c r="A45" s="277"/>
      <c r="B45" s="279"/>
      <c r="C45" s="279"/>
      <c r="D45" s="283"/>
    </row>
    <row r="46" spans="1:4" x14ac:dyDescent="0.25">
      <c r="A46" s="277" t="s">
        <v>54</v>
      </c>
      <c r="B46" s="278"/>
      <c r="C46" s="278"/>
      <c r="D46" s="283"/>
    </row>
    <row r="47" spans="1:4" x14ac:dyDescent="0.25">
      <c r="A47" s="277" t="s">
        <v>56</v>
      </c>
      <c r="B47" s="254" t="s">
        <v>22</v>
      </c>
      <c r="C47" s="254" t="s">
        <v>22</v>
      </c>
      <c r="D47" s="283"/>
    </row>
    <row r="48" spans="1:4" x14ac:dyDescent="0.25">
      <c r="A48" s="306" t="s">
        <v>57</v>
      </c>
      <c r="B48" s="279"/>
      <c r="C48" s="279"/>
      <c r="D48" s="283"/>
    </row>
    <row r="49" spans="1:4" x14ac:dyDescent="0.25">
      <c r="A49" s="277" t="s">
        <v>58</v>
      </c>
      <c r="B49" s="281"/>
      <c r="C49" s="281"/>
      <c r="D49" s="283"/>
    </row>
    <row r="50" spans="1:4" x14ac:dyDescent="0.25">
      <c r="A50" s="277" t="s">
        <v>59</v>
      </c>
      <c r="B50" s="281"/>
      <c r="C50" s="281"/>
      <c r="D50" s="283"/>
    </row>
    <row r="51" spans="1:4" x14ac:dyDescent="0.25">
      <c r="A51" s="277" t="s">
        <v>60</v>
      </c>
      <c r="B51" s="389">
        <f>B50-B49</f>
        <v>0</v>
      </c>
      <c r="C51" s="280">
        <f>C50-C49</f>
        <v>0</v>
      </c>
      <c r="D51" s="309" t="e">
        <f>(C51-B51)/B51</f>
        <v>#DIV/0!</v>
      </c>
    </row>
    <row r="52" spans="1:4" x14ac:dyDescent="0.25">
      <c r="A52" s="307"/>
      <c r="B52" s="256"/>
      <c r="C52" s="256"/>
      <c r="D52" s="312"/>
    </row>
    <row r="53" spans="1:4" x14ac:dyDescent="0.25">
      <c r="A53" s="307"/>
      <c r="B53" s="256"/>
      <c r="C53" s="256"/>
      <c r="D53" s="312"/>
    </row>
    <row r="54" spans="1:4" x14ac:dyDescent="0.25">
      <c r="A54" s="307"/>
      <c r="B54" s="256"/>
      <c r="C54" s="256"/>
      <c r="D54" s="312"/>
    </row>
    <row r="55" spans="1:4" x14ac:dyDescent="0.25">
      <c r="A55" s="307"/>
      <c r="B55" s="256"/>
      <c r="C55" s="256"/>
      <c r="D55" s="312"/>
    </row>
    <row r="56" spans="1:4" x14ac:dyDescent="0.25">
      <c r="A56" s="307"/>
      <c r="B56" s="256"/>
      <c r="C56" s="256"/>
      <c r="D56" s="312"/>
    </row>
    <row r="57" spans="1:4" x14ac:dyDescent="0.25">
      <c r="A57" s="307"/>
      <c r="B57" s="256"/>
      <c r="C57" s="256"/>
      <c r="D57" s="312"/>
    </row>
    <row r="58" spans="1:4" x14ac:dyDescent="0.25">
      <c r="B58" s="233"/>
      <c r="C58" s="233"/>
    </row>
    <row r="59" spans="1:4" ht="26" x14ac:dyDescent="0.25">
      <c r="B59" s="417" t="s">
        <v>61</v>
      </c>
      <c r="C59" s="417"/>
    </row>
    <row r="60" spans="1:4" x14ac:dyDescent="0.25">
      <c r="A60" s="269"/>
      <c r="B60" s="270" t="s">
        <v>39</v>
      </c>
      <c r="C60" s="270" t="s">
        <v>40</v>
      </c>
      <c r="D60" s="283" t="s">
        <v>41</v>
      </c>
    </row>
    <row r="61" spans="1:4" x14ac:dyDescent="0.25">
      <c r="A61" s="277" t="s">
        <v>62</v>
      </c>
      <c r="B61" s="254" t="s">
        <v>22</v>
      </c>
      <c r="C61" s="254" t="s">
        <v>22</v>
      </c>
      <c r="D61" s="283"/>
    </row>
    <row r="62" spans="1:4" x14ac:dyDescent="0.25">
      <c r="A62" s="277" t="s">
        <v>63</v>
      </c>
      <c r="B62" s="254" t="s">
        <v>64</v>
      </c>
      <c r="C62" s="254" t="s">
        <v>64</v>
      </c>
      <c r="D62" s="283"/>
    </row>
    <row r="63" spans="1:4" ht="32" x14ac:dyDescent="0.25">
      <c r="A63" s="277" t="s">
        <v>65</v>
      </c>
      <c r="B63" s="254" t="s">
        <v>22</v>
      </c>
      <c r="C63" s="254" t="s">
        <v>22</v>
      </c>
      <c r="D63" s="283"/>
    </row>
    <row r="64" spans="1:4" x14ac:dyDescent="0.25">
      <c r="A64" s="273"/>
      <c r="B64" s="271"/>
      <c r="C64" s="271"/>
      <c r="D64" s="283"/>
    </row>
    <row r="65" spans="1:4" ht="20" x14ac:dyDescent="0.25">
      <c r="A65" s="274" t="s">
        <v>66</v>
      </c>
      <c r="B65" s="271"/>
      <c r="C65" s="271"/>
      <c r="D65" s="283"/>
    </row>
    <row r="66" spans="1:4" x14ac:dyDescent="0.25">
      <c r="A66" s="284" t="s">
        <v>67</v>
      </c>
      <c r="B66" s="254" t="s">
        <v>22</v>
      </c>
      <c r="C66" s="254" t="s">
        <v>22</v>
      </c>
      <c r="D66" s="309"/>
    </row>
    <row r="67" spans="1:4" x14ac:dyDescent="0.25">
      <c r="A67" s="10" t="s">
        <v>68</v>
      </c>
      <c r="B67" s="254" t="s">
        <v>22</v>
      </c>
      <c r="C67" s="254" t="s">
        <v>22</v>
      </c>
      <c r="D67" s="309" t="e">
        <f>IF((C67-B67)&lt;0,0,(C67-B67)/B67)</f>
        <v>#VALUE!</v>
      </c>
    </row>
    <row r="68" spans="1:4" x14ac:dyDescent="0.25">
      <c r="A68" s="277" t="s">
        <v>69</v>
      </c>
      <c r="B68" s="280" t="e">
        <f>IF(B67-(B66*$B$63)&gt;0,B67-(B66*$B$63),0)</f>
        <v>#VALUE!</v>
      </c>
      <c r="C68" s="280" t="e">
        <f>IF(C67-(C66*$C$63)&gt;0,C67-(C66*$C$63),0)</f>
        <v>#VALUE!</v>
      </c>
      <c r="D68" s="262" t="e">
        <f>C68-B68</f>
        <v>#VALUE!</v>
      </c>
    </row>
    <row r="69" spans="1:4" ht="32" x14ac:dyDescent="0.25">
      <c r="A69" s="277" t="s">
        <v>70</v>
      </c>
      <c r="B69" s="282" t="e">
        <f>IF(-((B67-(B66*$B$63))/B66)&lt;0,0,-(B67-(B66*$B$63))/B66)</f>
        <v>#VALUE!</v>
      </c>
      <c r="C69" s="282" t="e">
        <f>IF(-((C67-(C66*$C$63))/C66)&lt;0,0,-(C67-(C66*$C$63))/C66)</f>
        <v>#VALUE!</v>
      </c>
      <c r="D69" s="262" t="e">
        <f>C69-B69</f>
        <v>#VALUE!</v>
      </c>
    </row>
    <row r="70" spans="1:4" ht="20" x14ac:dyDescent="0.25">
      <c r="A70" s="274" t="s">
        <v>71</v>
      </c>
      <c r="B70" s="272"/>
      <c r="C70" s="272"/>
      <c r="D70" s="283"/>
    </row>
    <row r="71" spans="1:4" x14ac:dyDescent="0.25">
      <c r="A71" s="284" t="s">
        <v>67</v>
      </c>
      <c r="B71" s="254" t="s">
        <v>22</v>
      </c>
      <c r="C71" s="254" t="s">
        <v>22</v>
      </c>
      <c r="D71" s="309"/>
    </row>
    <row r="72" spans="1:4" x14ac:dyDescent="0.25">
      <c r="A72" s="10" t="s">
        <v>72</v>
      </c>
      <c r="B72" s="254" t="s">
        <v>22</v>
      </c>
      <c r="C72" s="254" t="s">
        <v>22</v>
      </c>
      <c r="D72" s="309" t="e">
        <f>IF((C72-B72)&lt;0,0,(C72-B72)/B72)</f>
        <v>#VALUE!</v>
      </c>
    </row>
    <row r="73" spans="1:4" x14ac:dyDescent="0.25">
      <c r="A73" s="277" t="s">
        <v>69</v>
      </c>
      <c r="B73" s="280" t="e">
        <f>IF(B72-(B71*$B$63)&gt;0,B72-(B71*$B$63),0)</f>
        <v>#VALUE!</v>
      </c>
      <c r="C73" s="280" t="e">
        <f>IF(C72-(C71*$C$63)&gt;0,C72-(C71*$C$63),0)</f>
        <v>#VALUE!</v>
      </c>
      <c r="D73" s="262" t="e">
        <f>C73-B73</f>
        <v>#VALUE!</v>
      </c>
    </row>
    <row r="74" spans="1:4" ht="32" x14ac:dyDescent="0.25">
      <c r="A74" s="277" t="str">
        <f>A69</f>
        <v>Number of pens or strips that can be left in reserve for maturation (future seed for regeneration).</v>
      </c>
      <c r="B74" s="282" t="e">
        <f>IF(-((B72-(B71*$B$63))/B71)&lt;0,0,-(B72-(B71*$B$63))/B71)</f>
        <v>#VALUE!</v>
      </c>
      <c r="C74" s="282" t="e">
        <f>IF(-((C72-(C71*$C$63))/C71)&lt;0,0,-(C72-(C71*$C$63))/C71)</f>
        <v>#VALUE!</v>
      </c>
      <c r="D74" s="262" t="e">
        <f>C74-B74</f>
        <v>#VALUE!</v>
      </c>
    </row>
    <row r="75" spans="1:4" ht="20" x14ac:dyDescent="0.25">
      <c r="A75" s="274" t="s">
        <v>73</v>
      </c>
      <c r="B75" s="272"/>
      <c r="C75" s="272"/>
      <c r="D75" s="283"/>
    </row>
    <row r="76" spans="1:4" x14ac:dyDescent="0.25">
      <c r="A76" s="284" t="s">
        <v>67</v>
      </c>
      <c r="B76" s="254" t="s">
        <v>22</v>
      </c>
      <c r="C76" s="254" t="s">
        <v>22</v>
      </c>
      <c r="D76" s="309"/>
    </row>
    <row r="77" spans="1:4" x14ac:dyDescent="0.25">
      <c r="A77" s="10" t="s">
        <v>68</v>
      </c>
      <c r="B77" s="254" t="s">
        <v>22</v>
      </c>
      <c r="C77" s="254" t="s">
        <v>22</v>
      </c>
      <c r="D77" s="309" t="e">
        <f>IF((C77-B77)&lt;0,0,(C77-B77)/B77)</f>
        <v>#VALUE!</v>
      </c>
    </row>
    <row r="78" spans="1:4" x14ac:dyDescent="0.25">
      <c r="A78" s="277" t="s">
        <v>69</v>
      </c>
      <c r="B78" s="280" t="e">
        <f>IF(B77-(B76*$B$63)&gt;0,B77-(B76*$B$63),0)</f>
        <v>#VALUE!</v>
      </c>
      <c r="C78" s="280" t="e">
        <f>IF(C77-(C76*$C$63)&gt;0,C77-(C76*$C$63),0)</f>
        <v>#VALUE!</v>
      </c>
      <c r="D78" s="263" t="e">
        <f>C78-B78</f>
        <v>#VALUE!</v>
      </c>
    </row>
    <row r="79" spans="1:4" ht="32" x14ac:dyDescent="0.25">
      <c r="A79" s="277" t="str">
        <f>A74</f>
        <v>Number of pens or strips that can be left in reserve for maturation (future seed for regeneration).</v>
      </c>
      <c r="B79" s="282" t="e">
        <f>IF(-((B77-(B76*$B$63))/B76)&lt;0,0,-(B77-(B76*$B$63))/B76)</f>
        <v>#VALUE!</v>
      </c>
      <c r="C79" s="282" t="e">
        <f>IF(-((C77-(C76*$C$63))/C76)&lt;0,0,-(C77-(C76*$C$63))/C76)</f>
        <v>#VALUE!</v>
      </c>
      <c r="D79" s="263" t="e">
        <f>C79-B79</f>
        <v>#VALUE!</v>
      </c>
    </row>
    <row r="80" spans="1:4" ht="20" x14ac:dyDescent="0.25">
      <c r="A80" s="274" t="s">
        <v>74</v>
      </c>
      <c r="B80" s="272"/>
      <c r="C80" s="272"/>
      <c r="D80" s="283"/>
    </row>
    <row r="81" spans="1:4" x14ac:dyDescent="0.25">
      <c r="A81" s="277" t="s">
        <v>75</v>
      </c>
      <c r="B81" s="280" t="e">
        <f>IF((B51-(B63*(B66+B71+B76)))&lt;0,0,B51-(B63*(B66+B71+B76)))</f>
        <v>#VALUE!</v>
      </c>
      <c r="C81" s="280" t="e">
        <f>IF((C51-(C63*(C66+C71+C76)))&lt;0,0,C51-(C63*(C66+C71+C76)))</f>
        <v>#VALUE!</v>
      </c>
      <c r="D81" s="309"/>
    </row>
    <row r="82" spans="1:4" x14ac:dyDescent="0.25">
      <c r="A82" s="284" t="s">
        <v>67</v>
      </c>
      <c r="B82" s="282" t="e">
        <f>B81/B63</f>
        <v>#VALUE!</v>
      </c>
      <c r="C82" s="282" t="e">
        <f>C81/(C63+C79)</f>
        <v>#VALUE!</v>
      </c>
      <c r="D82" s="309" t="s">
        <v>22</v>
      </c>
    </row>
    <row r="83" spans="1:4" x14ac:dyDescent="0.25">
      <c r="A83" s="269"/>
      <c r="B83" s="272"/>
      <c r="C83" s="272"/>
      <c r="D83" s="283"/>
    </row>
    <row r="84" spans="1:4" ht="20" x14ac:dyDescent="0.25">
      <c r="A84" s="274" t="s">
        <v>76</v>
      </c>
      <c r="B84" s="272"/>
      <c r="C84" s="272"/>
      <c r="D84" s="283"/>
    </row>
    <row r="85" spans="1:4" x14ac:dyDescent="0.25">
      <c r="A85" s="308" t="s">
        <v>77</v>
      </c>
      <c r="B85" s="262" t="e">
        <f>IF(B81=0,B63*(B66+B71+B76),(B63*(B66+B71+B76+B81)))</f>
        <v>#VALUE!</v>
      </c>
      <c r="C85" s="262" t="e">
        <f>IF(C81=0,C63*(C66+C71+C76),(C63*(C66+C71+C76+C81)))</f>
        <v>#VALUE!</v>
      </c>
      <c r="D85" s="309" t="e">
        <f>(C85-B85)/B85</f>
        <v>#VALUE!</v>
      </c>
    </row>
    <row r="86" spans="1:4" x14ac:dyDescent="0.25">
      <c r="A86" s="308" t="s">
        <v>78</v>
      </c>
      <c r="B86" s="262" t="e">
        <f>B85*B34*B35/1500</f>
        <v>#VALUE!</v>
      </c>
      <c r="C86" s="262" t="e">
        <f>C85*C34*C35/1500</f>
        <v>#VALUE!</v>
      </c>
      <c r="D86" s="309" t="e">
        <f>(C86-B86)/B86</f>
        <v>#VALUE!</v>
      </c>
    </row>
    <row r="87" spans="1:4" x14ac:dyDescent="0.25">
      <c r="A87" s="308" t="s">
        <v>79</v>
      </c>
      <c r="B87" s="262" t="e">
        <f>$D$105-B85</f>
        <v>#VALUE!</v>
      </c>
      <c r="C87" s="262" t="e">
        <f>$D$105-C85</f>
        <v>#VALUE!</v>
      </c>
      <c r="D87" s="309" t="e">
        <f>(C87-B87)/B87</f>
        <v>#VALUE!</v>
      </c>
    </row>
    <row r="88" spans="1:4" hidden="1" x14ac:dyDescent="0.25"/>
    <row r="89" spans="1:4" hidden="1" x14ac:dyDescent="0.25">
      <c r="B89" s="12" t="e">
        <f>B85+B87</f>
        <v>#VALUE!</v>
      </c>
      <c r="C89" s="12" t="e">
        <f>C85+C87</f>
        <v>#VALUE!</v>
      </c>
    </row>
    <row r="90" spans="1:4" ht="28" customHeight="1" x14ac:dyDescent="0.25">
      <c r="A90" s="420" t="s">
        <v>80</v>
      </c>
      <c r="B90" s="420"/>
      <c r="C90" s="420"/>
      <c r="D90" s="420"/>
    </row>
    <row r="91" spans="1:4" ht="14" customHeight="1" x14ac:dyDescent="0.25">
      <c r="A91" s="246"/>
      <c r="B91" s="299"/>
      <c r="C91" s="299"/>
    </row>
    <row r="92" spans="1:4" ht="14" customHeight="1" x14ac:dyDescent="0.25">
      <c r="A92" s="246"/>
      <c r="B92" s="299"/>
      <c r="C92" s="299"/>
    </row>
    <row r="93" spans="1:4" x14ac:dyDescent="0.25">
      <c r="A93" s="3"/>
    </row>
    <row r="94" spans="1:4" x14ac:dyDescent="0.25">
      <c r="A94" s="3"/>
    </row>
    <row r="95" spans="1:4" ht="26" x14ac:dyDescent="0.3">
      <c r="B95" s="395" t="s">
        <v>81</v>
      </c>
      <c r="C95" s="395"/>
    </row>
    <row r="96" spans="1:4" x14ac:dyDescent="0.25">
      <c r="A96" s="269"/>
      <c r="B96" s="270" t="s">
        <v>39</v>
      </c>
      <c r="C96" s="270" t="s">
        <v>40</v>
      </c>
    </row>
    <row r="97" spans="1:4" x14ac:dyDescent="0.25">
      <c r="A97" s="277" t="s">
        <v>82</v>
      </c>
      <c r="B97" s="276"/>
      <c r="C97" s="276"/>
    </row>
    <row r="98" spans="1:4" x14ac:dyDescent="0.25">
      <c r="A98" s="277" t="s">
        <v>83</v>
      </c>
      <c r="B98" s="276"/>
      <c r="C98" s="276"/>
    </row>
    <row r="99" spans="1:4" x14ac:dyDescent="0.25">
      <c r="A99" s="277" t="s">
        <v>84</v>
      </c>
      <c r="B99" s="276"/>
      <c r="C99" s="276"/>
    </row>
    <row r="100" spans="1:4" x14ac:dyDescent="0.25">
      <c r="B100" s="245"/>
      <c r="C100" s="245"/>
    </row>
    <row r="101" spans="1:4" x14ac:dyDescent="0.25">
      <c r="B101" s="245"/>
      <c r="C101" s="245"/>
    </row>
    <row r="102" spans="1:4" x14ac:dyDescent="0.25">
      <c r="A102" s="3"/>
    </row>
    <row r="103" spans="1:4" x14ac:dyDescent="0.25">
      <c r="A103" s="3"/>
    </row>
    <row r="104" spans="1:4" ht="57" customHeight="1" x14ac:dyDescent="0.25">
      <c r="A104" s="414" t="s">
        <v>85</v>
      </c>
      <c r="B104" s="414"/>
    </row>
    <row r="105" spans="1:4" hidden="1" x14ac:dyDescent="0.25">
      <c r="B105" s="247">
        <v>44666</v>
      </c>
      <c r="C105" s="247">
        <v>44895</v>
      </c>
      <c r="D105" s="310">
        <f>C105-B105</f>
        <v>229</v>
      </c>
    </row>
    <row r="106" spans="1:4" ht="16" customHeight="1" x14ac:dyDescent="0.25">
      <c r="A106" s="415" t="s">
        <v>86</v>
      </c>
      <c r="B106" s="415"/>
      <c r="C106" s="415"/>
    </row>
    <row r="107" spans="1:4" ht="20" thickBot="1" x14ac:dyDescent="0.3"/>
    <row r="108" spans="1:4" ht="160" customHeight="1" thickBot="1" x14ac:dyDescent="0.3">
      <c r="A108" s="407"/>
      <c r="B108" s="408"/>
      <c r="C108" s="408"/>
      <c r="D108" s="409"/>
    </row>
  </sheetData>
  <sheetProtection sheet="1" objects="1" scenarios="1"/>
  <mergeCells count="12">
    <mergeCell ref="A108:D108"/>
    <mergeCell ref="A15:C15"/>
    <mergeCell ref="A16:C16"/>
    <mergeCell ref="A104:B104"/>
    <mergeCell ref="A106:C106"/>
    <mergeCell ref="A21:A23"/>
    <mergeCell ref="B59:C59"/>
    <mergeCell ref="A27:C27"/>
    <mergeCell ref="B95:C95"/>
    <mergeCell ref="A40:C40"/>
    <mergeCell ref="A37:B37"/>
    <mergeCell ref="A90:D90"/>
  </mergeCells>
  <dataValidations count="2">
    <dataValidation showInputMessage="1" showErrorMessage="1" sqref="B32:C32" xr:uid="{80644947-196B-49C6-AD06-04B27D6962C8}"/>
    <dataValidation allowBlank="1" showInputMessage="1" sqref="B34:C35" xr:uid="{B91A20F8-96D4-4E0D-9F2E-7178383829CA}"/>
  </dataValidations>
  <pageMargins left="0.25" right="0.25" top="0.75" bottom="0.75" header="0.3" footer="0.3"/>
  <pageSetup scale="75" orientation="landscape" r:id="rId1"/>
  <headerFooter>
    <oddFooter>Page &amp;P of &amp;N</oddFooter>
  </headerFooter>
  <extLst>
    <ext xmlns:x14="http://schemas.microsoft.com/office/spreadsheetml/2009/9/main" uri="{CCE6A557-97BC-4b89-ADB6-D9C93CAAB3DF}">
      <x14:dataValidations xmlns:xm="http://schemas.microsoft.com/office/excel/2006/main" count="12">
        <x14:dataValidation type="list" allowBlank="1" showInputMessage="1" xr:uid="{76A5B854-14C0-4210-9065-5B3BD0F291BD}">
          <x14:formula1>
            <xm:f>'Détails des listes déroulantes'!$G$6:$G$17</xm:f>
          </x14:formula1>
          <xm:sqref>B30:C30</xm:sqref>
        </x14:dataValidation>
        <x14:dataValidation type="list" allowBlank="1" showInputMessage="1" showErrorMessage="1" xr:uid="{48D7E6B5-B27F-4E75-BE16-F7FED747362F}">
          <x14:formula1>
            <xm:f>'Détails des listes déroulantes'!$I$6:$I$8</xm:f>
          </x14:formula1>
          <xm:sqref>B45</xm:sqref>
        </x14:dataValidation>
        <x14:dataValidation type="list" allowBlank="1" showInputMessage="1" showErrorMessage="1" xr:uid="{64A3D1F3-B342-4739-A042-AD86AFAACB79}">
          <x14:formula1>
            <xm:f>'Détails des listes déroulantes'!$L$6:$L$7</xm:f>
          </x14:formula1>
          <xm:sqref>B62:C62</xm:sqref>
        </x14:dataValidation>
        <x14:dataValidation type="list" allowBlank="1" showInputMessage="1" xr:uid="{3135777A-E59B-4DD8-AC8B-C340DEEA1FEE}">
          <x14:formula1>
            <xm:f>'Détails des listes déroulantes'!$B$32:$B$42</xm:f>
          </x14:formula1>
          <xm:sqref>B21:B23</xm:sqref>
        </x14:dataValidation>
        <x14:dataValidation type="list" allowBlank="1" showInputMessage="1" xr:uid="{2CC5DEE8-855E-462F-B6CA-98095E21D418}">
          <x14:formula1>
            <xm:f>'Détails des listes déroulantes'!$G$32:$G$42</xm:f>
          </x14:formula1>
          <xm:sqref>C21:C23</xm:sqref>
        </x14:dataValidation>
        <x14:dataValidation type="list" showInputMessage="1" xr:uid="{6625FB3A-1254-4304-B432-73AFA6DA0DA9}">
          <x14:formula1>
            <xm:f>'Détails des listes déroulantes'!$G$45:$G$54</xm:f>
          </x14:formula1>
          <xm:sqref>B31:C31</xm:sqref>
        </x14:dataValidation>
        <x14:dataValidation type="list" allowBlank="1" showInputMessage="1" xr:uid="{09B29683-2711-4616-87DF-163F783992FF}">
          <x14:formula1>
            <xm:f>'Détails des listes déroulantes'!$B$5:$B$18</xm:f>
          </x14:formula1>
          <xm:sqref>B33:C33</xm:sqref>
        </x14:dataValidation>
        <x14:dataValidation type="list" allowBlank="1" showInputMessage="1" xr:uid="{24548C05-1D05-4E9F-AA4D-7F0C56CD4B61}">
          <x14:formula1>
            <xm:f>'Détails des listes déroulantes'!$I$6:$I$9</xm:f>
          </x14:formula1>
          <xm:sqref>B43:C44</xm:sqref>
        </x14:dataValidation>
        <x14:dataValidation type="list" allowBlank="1" showInputMessage="1" xr:uid="{8AD38633-62BE-43E0-8BC3-6B54405279AA}">
          <x14:formula1>
            <xm:f>'Détails des listes déroulantes'!$G$21:$G$28</xm:f>
          </x14:formula1>
          <xm:sqref>B98:C98</xm:sqref>
        </x14:dataValidation>
        <x14:dataValidation type="list" allowBlank="1" showInputMessage="1" xr:uid="{819D2A14-0862-455B-B6E2-5645C51BA723}">
          <x14:formula1>
            <xm:f>'Détails des listes déroulantes'!$B$21:$B$26</xm:f>
          </x14:formula1>
          <xm:sqref>B97:C97</xm:sqref>
        </x14:dataValidation>
        <x14:dataValidation type="list" allowBlank="1" showInputMessage="1" xr:uid="{7B30511D-CF07-4BBB-8FF1-4D18A788E8AD}">
          <x14:formula1>
            <xm:f>'Détails des listes déroulantes'!$I$21:$I$28</xm:f>
          </x14:formula1>
          <xm:sqref>B99:C99</xm:sqref>
        </x14:dataValidation>
        <x14:dataValidation type="list" allowBlank="1" showInputMessage="1" xr:uid="{27F90029-B891-4DA1-B1F2-CE2A4F89127E}">
          <x14:formula1>
            <xm:f>'Détails des listes déroulantes'!$B$46:$B$57</xm:f>
          </x14:formula1>
          <xm:sqref>B46:C46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5AB7B-8F1C-4201-9316-290E6427D875}">
  <dimension ref="B4:L67"/>
  <sheetViews>
    <sheetView topLeftCell="A38" workbookViewId="0">
      <selection activeCell="B55" sqref="B48:B55"/>
    </sheetView>
  </sheetViews>
  <sheetFormatPr baseColWidth="10" defaultColWidth="11.5" defaultRowHeight="15" x14ac:dyDescent="0.2"/>
  <cols>
    <col min="2" max="2" width="51.1640625" customWidth="1"/>
    <col min="7" max="7" width="49.6640625" customWidth="1"/>
  </cols>
  <sheetData>
    <row r="4" spans="2:12" x14ac:dyDescent="0.2">
      <c r="B4" s="6" t="s">
        <v>87</v>
      </c>
      <c r="G4" s="6" t="s">
        <v>42</v>
      </c>
      <c r="I4" s="6" t="s">
        <v>88</v>
      </c>
      <c r="L4" s="6" t="s">
        <v>89</v>
      </c>
    </row>
    <row r="5" spans="2:12" x14ac:dyDescent="0.2">
      <c r="B5" t="s">
        <v>90</v>
      </c>
      <c r="C5">
        <v>900</v>
      </c>
    </row>
    <row r="6" spans="2:12" x14ac:dyDescent="0.2">
      <c r="B6" t="s">
        <v>91</v>
      </c>
      <c r="C6">
        <v>1200</v>
      </c>
      <c r="G6" s="2" t="s">
        <v>92</v>
      </c>
      <c r="I6" t="s">
        <v>52</v>
      </c>
      <c r="L6" t="s">
        <v>93</v>
      </c>
    </row>
    <row r="7" spans="2:12" x14ac:dyDescent="0.2">
      <c r="B7" t="s">
        <v>94</v>
      </c>
      <c r="C7">
        <v>800</v>
      </c>
      <c r="G7" s="2" t="s">
        <v>95</v>
      </c>
      <c r="I7" t="s">
        <v>96</v>
      </c>
      <c r="L7" t="s">
        <v>64</v>
      </c>
    </row>
    <row r="8" spans="2:12" x14ac:dyDescent="0.2">
      <c r="B8" t="s">
        <v>97</v>
      </c>
      <c r="C8">
        <v>90</v>
      </c>
      <c r="G8" s="2" t="s">
        <v>98</v>
      </c>
      <c r="I8" t="s">
        <v>99</v>
      </c>
    </row>
    <row r="9" spans="2:12" x14ac:dyDescent="0.2">
      <c r="B9" t="s">
        <v>100</v>
      </c>
      <c r="C9">
        <v>120</v>
      </c>
      <c r="G9" s="1" t="s">
        <v>101</v>
      </c>
      <c r="I9" t="s">
        <v>102</v>
      </c>
    </row>
    <row r="10" spans="2:12" x14ac:dyDescent="0.2">
      <c r="B10" t="s">
        <v>103</v>
      </c>
      <c r="C10">
        <v>750</v>
      </c>
      <c r="G10" s="1" t="s">
        <v>104</v>
      </c>
    </row>
    <row r="11" spans="2:12" x14ac:dyDescent="0.2">
      <c r="B11" t="s">
        <v>105</v>
      </c>
      <c r="C11">
        <v>1100</v>
      </c>
      <c r="G11" s="8" t="s">
        <v>106</v>
      </c>
    </row>
    <row r="12" spans="2:12" x14ac:dyDescent="0.2">
      <c r="B12" t="s">
        <v>107</v>
      </c>
      <c r="C12">
        <v>2000</v>
      </c>
      <c r="G12" s="8" t="s">
        <v>108</v>
      </c>
    </row>
    <row r="13" spans="2:12" x14ac:dyDescent="0.2">
      <c r="B13" t="s">
        <v>109</v>
      </c>
      <c r="C13">
        <v>1500</v>
      </c>
      <c r="G13" s="7" t="s">
        <v>110</v>
      </c>
    </row>
    <row r="14" spans="2:12" x14ac:dyDescent="0.2">
      <c r="B14" t="s">
        <v>111</v>
      </c>
      <c r="C14">
        <v>1500</v>
      </c>
      <c r="G14" s="8" t="s">
        <v>112</v>
      </c>
    </row>
    <row r="15" spans="2:12" x14ac:dyDescent="0.2">
      <c r="B15" t="s">
        <v>113</v>
      </c>
      <c r="C15">
        <v>800</v>
      </c>
      <c r="G15" s="8" t="s">
        <v>114</v>
      </c>
    </row>
    <row r="16" spans="2:12" x14ac:dyDescent="0.2">
      <c r="B16" s="387" t="s">
        <v>37</v>
      </c>
      <c r="C16">
        <v>1000</v>
      </c>
      <c r="G16" s="8" t="s">
        <v>115</v>
      </c>
    </row>
    <row r="17" spans="2:9" x14ac:dyDescent="0.2">
      <c r="G17" s="387" t="s">
        <v>37</v>
      </c>
    </row>
    <row r="18" spans="2:9" x14ac:dyDescent="0.2">
      <c r="B18" s="6"/>
    </row>
    <row r="20" spans="2:9" x14ac:dyDescent="0.2">
      <c r="B20" s="9" t="s">
        <v>116</v>
      </c>
      <c r="G20" s="11" t="s">
        <v>117</v>
      </c>
      <c r="I20" s="6" t="s">
        <v>118</v>
      </c>
    </row>
    <row r="21" spans="2:9" x14ac:dyDescent="0.2">
      <c r="B21" s="10" t="s">
        <v>119</v>
      </c>
      <c r="G21" s="10" t="s">
        <v>120</v>
      </c>
      <c r="I21" t="s">
        <v>121</v>
      </c>
    </row>
    <row r="22" spans="2:9" x14ac:dyDescent="0.2">
      <c r="B22" s="10" t="s">
        <v>122</v>
      </c>
      <c r="G22" s="10" t="s">
        <v>119</v>
      </c>
      <c r="I22" t="s">
        <v>123</v>
      </c>
    </row>
    <row r="23" spans="2:9" x14ac:dyDescent="0.2">
      <c r="B23" s="10" t="s">
        <v>124</v>
      </c>
      <c r="G23" s="10" t="s">
        <v>125</v>
      </c>
      <c r="I23" t="s">
        <v>126</v>
      </c>
    </row>
    <row r="24" spans="2:9" x14ac:dyDescent="0.2">
      <c r="B24" s="10" t="s">
        <v>127</v>
      </c>
      <c r="G24" s="10" t="s">
        <v>128</v>
      </c>
      <c r="I24" t="s">
        <v>129</v>
      </c>
    </row>
    <row r="25" spans="2:9" x14ac:dyDescent="0.2">
      <c r="B25" s="10" t="s">
        <v>130</v>
      </c>
      <c r="G25" s="10" t="s">
        <v>124</v>
      </c>
      <c r="I25" t="s">
        <v>131</v>
      </c>
    </row>
    <row r="26" spans="2:9" x14ac:dyDescent="0.2">
      <c r="B26" s="387" t="s">
        <v>37</v>
      </c>
      <c r="G26" s="10" t="s">
        <v>127</v>
      </c>
      <c r="I26" t="s">
        <v>132</v>
      </c>
    </row>
    <row r="27" spans="2:9" x14ac:dyDescent="0.2">
      <c r="G27" s="10" t="s">
        <v>133</v>
      </c>
      <c r="I27" t="s">
        <v>134</v>
      </c>
    </row>
    <row r="28" spans="2:9" x14ac:dyDescent="0.2">
      <c r="G28" s="387" t="s">
        <v>37</v>
      </c>
      <c r="I28" s="387" t="s">
        <v>37</v>
      </c>
    </row>
    <row r="31" spans="2:9" x14ac:dyDescent="0.2">
      <c r="B31" s="6" t="s">
        <v>34</v>
      </c>
      <c r="G31" s="6" t="s">
        <v>35</v>
      </c>
    </row>
    <row r="32" spans="2:9" x14ac:dyDescent="0.2">
      <c r="B32" t="s">
        <v>135</v>
      </c>
      <c r="G32" t="s">
        <v>136</v>
      </c>
    </row>
    <row r="33" spans="2:7" x14ac:dyDescent="0.2">
      <c r="B33" t="s">
        <v>137</v>
      </c>
      <c r="G33" t="s">
        <v>138</v>
      </c>
    </row>
    <row r="34" spans="2:7" x14ac:dyDescent="0.2">
      <c r="B34" t="s">
        <v>139</v>
      </c>
      <c r="G34" t="s">
        <v>140</v>
      </c>
    </row>
    <row r="35" spans="2:7" x14ac:dyDescent="0.2">
      <c r="B35" t="s">
        <v>141</v>
      </c>
      <c r="G35" t="s">
        <v>142</v>
      </c>
    </row>
    <row r="36" spans="2:7" x14ac:dyDescent="0.2">
      <c r="B36" t="s">
        <v>143</v>
      </c>
      <c r="G36" t="s">
        <v>144</v>
      </c>
    </row>
    <row r="37" spans="2:7" x14ac:dyDescent="0.2">
      <c r="B37" t="s">
        <v>145</v>
      </c>
      <c r="G37" t="s">
        <v>146</v>
      </c>
    </row>
    <row r="38" spans="2:7" x14ac:dyDescent="0.2">
      <c r="B38" t="s">
        <v>147</v>
      </c>
      <c r="G38" t="s">
        <v>148</v>
      </c>
    </row>
    <row r="39" spans="2:7" x14ac:dyDescent="0.2">
      <c r="B39" t="s">
        <v>149</v>
      </c>
      <c r="G39" t="s">
        <v>150</v>
      </c>
    </row>
    <row r="40" spans="2:7" x14ac:dyDescent="0.2">
      <c r="B40" t="s">
        <v>151</v>
      </c>
      <c r="G40" t="s">
        <v>152</v>
      </c>
    </row>
    <row r="41" spans="2:7" x14ac:dyDescent="0.2">
      <c r="B41" t="s">
        <v>153</v>
      </c>
      <c r="G41" t="s">
        <v>154</v>
      </c>
    </row>
    <row r="42" spans="2:7" x14ac:dyDescent="0.2">
      <c r="B42" s="387" t="s">
        <v>37</v>
      </c>
      <c r="G42" s="387" t="s">
        <v>37</v>
      </c>
    </row>
    <row r="44" spans="2:7" x14ac:dyDescent="0.2">
      <c r="B44" s="6" t="s">
        <v>54</v>
      </c>
      <c r="G44" s="6" t="s">
        <v>155</v>
      </c>
    </row>
    <row r="45" spans="2:7" x14ac:dyDescent="0.2">
      <c r="B45" s="6"/>
      <c r="G45" s="384" t="s">
        <v>156</v>
      </c>
    </row>
    <row r="46" spans="2:7" x14ac:dyDescent="0.2">
      <c r="B46" t="s">
        <v>157</v>
      </c>
      <c r="G46" s="384" t="s">
        <v>158</v>
      </c>
    </row>
    <row r="47" spans="2:7" x14ac:dyDescent="0.2">
      <c r="B47" t="s">
        <v>159</v>
      </c>
      <c r="G47" s="384" t="s">
        <v>44</v>
      </c>
    </row>
    <row r="48" spans="2:7" x14ac:dyDescent="0.2">
      <c r="B48" t="s">
        <v>350</v>
      </c>
      <c r="G48" s="384" t="s">
        <v>344</v>
      </c>
    </row>
    <row r="49" spans="2:7" x14ac:dyDescent="0.2">
      <c r="B49" t="s">
        <v>351</v>
      </c>
      <c r="G49" s="384" t="s">
        <v>345</v>
      </c>
    </row>
    <row r="50" spans="2:7" x14ac:dyDescent="0.2">
      <c r="B50" t="s">
        <v>352</v>
      </c>
      <c r="G50" s="384" t="s">
        <v>346</v>
      </c>
    </row>
    <row r="51" spans="2:7" x14ac:dyDescent="0.2">
      <c r="B51" t="s">
        <v>353</v>
      </c>
      <c r="G51" s="384" t="s">
        <v>347</v>
      </c>
    </row>
    <row r="52" spans="2:7" x14ac:dyDescent="0.2">
      <c r="B52" t="s">
        <v>354</v>
      </c>
      <c r="G52" s="384" t="s">
        <v>348</v>
      </c>
    </row>
    <row r="53" spans="2:7" x14ac:dyDescent="0.2">
      <c r="B53" t="s">
        <v>355</v>
      </c>
      <c r="G53" s="384" t="s">
        <v>349</v>
      </c>
    </row>
    <row r="54" spans="2:7" x14ac:dyDescent="0.2">
      <c r="B54" t="s">
        <v>356</v>
      </c>
      <c r="G54" s="387" t="s">
        <v>37</v>
      </c>
    </row>
    <row r="55" spans="2:7" x14ac:dyDescent="0.2">
      <c r="B55" t="s">
        <v>357</v>
      </c>
    </row>
    <row r="56" spans="2:7" x14ac:dyDescent="0.2">
      <c r="B56" t="s">
        <v>55</v>
      </c>
    </row>
    <row r="57" spans="2:7" x14ac:dyDescent="0.2">
      <c r="B57" s="387" t="s">
        <v>37</v>
      </c>
    </row>
    <row r="59" spans="2:7" x14ac:dyDescent="0.2">
      <c r="B59" s="6" t="s">
        <v>160</v>
      </c>
    </row>
    <row r="60" spans="2:7" x14ac:dyDescent="0.2">
      <c r="B60" s="6"/>
    </row>
    <row r="61" spans="2:7" x14ac:dyDescent="0.2">
      <c r="B61" t="s">
        <v>338</v>
      </c>
    </row>
    <row r="62" spans="2:7" x14ac:dyDescent="0.2">
      <c r="B62" t="s">
        <v>339</v>
      </c>
    </row>
    <row r="63" spans="2:7" x14ac:dyDescent="0.2">
      <c r="B63" t="s">
        <v>340</v>
      </c>
    </row>
    <row r="64" spans="2:7" x14ac:dyDescent="0.2">
      <c r="B64" t="s">
        <v>341</v>
      </c>
    </row>
    <row r="65" spans="2:2" x14ac:dyDescent="0.2">
      <c r="B65" t="s">
        <v>342</v>
      </c>
    </row>
    <row r="66" spans="2:2" x14ac:dyDescent="0.2">
      <c r="B66" t="s">
        <v>343</v>
      </c>
    </row>
    <row r="67" spans="2:2" x14ac:dyDescent="0.2">
      <c r="B67" s="387" t="s">
        <v>37</v>
      </c>
    </row>
  </sheetData>
  <sortState xmlns:xlrd2="http://schemas.microsoft.com/office/spreadsheetml/2017/richdata2" ref="B46:B56">
    <sortCondition ref="B46:B56"/>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9D31-64E6-40AD-87EF-BAA6818CED3E}">
  <dimension ref="B2:G61"/>
  <sheetViews>
    <sheetView tabSelected="1" workbookViewId="0">
      <selection activeCell="B46" sqref="B46:F48"/>
    </sheetView>
  </sheetViews>
  <sheetFormatPr baseColWidth="10" defaultColWidth="11.5" defaultRowHeight="15" x14ac:dyDescent="0.2"/>
  <cols>
    <col min="1" max="1" width="5.83203125" customWidth="1"/>
    <col min="2" max="2" width="22" customWidth="1"/>
    <col min="3" max="3" width="23" customWidth="1"/>
    <col min="4" max="4" width="23.1640625" customWidth="1"/>
  </cols>
  <sheetData>
    <row r="2" spans="2:7" ht="31" x14ac:dyDescent="0.35">
      <c r="B2" s="248" t="s">
        <v>161</v>
      </c>
    </row>
    <row r="4" spans="2:7" x14ac:dyDescent="0.2">
      <c r="B4" s="10" t="s">
        <v>162</v>
      </c>
      <c r="C4" s="421">
        <f>'3-Project description'!B8</f>
        <v>0</v>
      </c>
      <c r="D4" s="421"/>
    </row>
    <row r="5" spans="2:7" x14ac:dyDescent="0.2">
      <c r="B5" s="10" t="s">
        <v>358</v>
      </c>
      <c r="C5" s="421">
        <f>'3-Project description'!B9</f>
        <v>0</v>
      </c>
      <c r="D5" s="421"/>
    </row>
    <row r="7" spans="2:7" ht="26" x14ac:dyDescent="0.3">
      <c r="B7" s="422" t="s">
        <v>163</v>
      </c>
      <c r="C7" s="422"/>
      <c r="D7" s="422"/>
      <c r="E7" s="422"/>
      <c r="F7" s="422"/>
      <c r="G7" s="422"/>
    </row>
    <row r="8" spans="2:7" x14ac:dyDescent="0.2">
      <c r="B8" s="268" t="s">
        <v>164</v>
      </c>
    </row>
    <row r="9" spans="2:7" ht="26" x14ac:dyDescent="0.3">
      <c r="B9" s="13" t="s">
        <v>39</v>
      </c>
      <c r="D9" s="13" t="s">
        <v>165</v>
      </c>
    </row>
    <row r="31" ht="14.5" customHeight="1" x14ac:dyDescent="0.2"/>
    <row r="32" customFormat="1" ht="14.5" customHeight="1" x14ac:dyDescent="0.2"/>
    <row r="33" spans="2:6" x14ac:dyDescent="0.2">
      <c r="B33" s="423" t="s">
        <v>166</v>
      </c>
      <c r="C33" s="423"/>
      <c r="D33" s="423"/>
      <c r="E33" s="423"/>
    </row>
    <row r="34" spans="2:6" x14ac:dyDescent="0.2">
      <c r="B34" s="423"/>
      <c r="C34" s="423"/>
      <c r="D34" s="423"/>
      <c r="E34" s="423"/>
    </row>
    <row r="35" spans="2:6" x14ac:dyDescent="0.2">
      <c r="B35" s="425" t="s">
        <v>167</v>
      </c>
      <c r="C35" s="425"/>
      <c r="D35" s="421"/>
      <c r="E35" s="421"/>
      <c r="F35" s="421"/>
    </row>
    <row r="36" spans="2:6" ht="14.5" customHeight="1" x14ac:dyDescent="0.2">
      <c r="B36" s="424" t="s">
        <v>168</v>
      </c>
      <c r="C36" s="424"/>
      <c r="D36" s="10" t="s">
        <v>169</v>
      </c>
      <c r="E36" s="10"/>
      <c r="F36" s="10"/>
    </row>
    <row r="37" spans="2:6" ht="14.5" customHeight="1" x14ac:dyDescent="0.2">
      <c r="B37" s="424"/>
      <c r="C37" s="424"/>
      <c r="D37" s="426" t="s">
        <v>170</v>
      </c>
      <c r="E37" s="426"/>
      <c r="F37" s="426"/>
    </row>
    <row r="38" spans="2:6" ht="14.5" customHeight="1" x14ac:dyDescent="0.2">
      <c r="B38" s="424"/>
      <c r="C38" s="424"/>
      <c r="D38" s="426" t="s">
        <v>171</v>
      </c>
      <c r="E38" s="426"/>
      <c r="F38" s="426"/>
    </row>
    <row r="39" spans="2:6" ht="14.5" customHeight="1" x14ac:dyDescent="0.2">
      <c r="B39" s="424"/>
      <c r="C39" s="424"/>
      <c r="D39" s="426" t="s">
        <v>172</v>
      </c>
      <c r="E39" s="426"/>
      <c r="F39" s="426"/>
    </row>
    <row r="40" spans="2:6" ht="14.5" customHeight="1" x14ac:dyDescent="0.2">
      <c r="B40" s="424"/>
      <c r="C40" s="424"/>
      <c r="D40" s="426" t="s">
        <v>173</v>
      </c>
      <c r="E40" s="426"/>
      <c r="F40" s="426"/>
    </row>
    <row r="41" spans="2:6" ht="14.5" customHeight="1" x14ac:dyDescent="0.2">
      <c r="B41" s="424"/>
      <c r="C41" s="424"/>
      <c r="D41" s="426" t="s">
        <v>174</v>
      </c>
      <c r="E41" s="426"/>
      <c r="F41" s="426"/>
    </row>
    <row r="44" spans="2:6" ht="19" x14ac:dyDescent="0.25">
      <c r="B44" s="251" t="s">
        <v>175</v>
      </c>
    </row>
    <row r="46" spans="2:6" s="252" customFormat="1" ht="30" customHeight="1" x14ac:dyDescent="0.2">
      <c r="B46" s="429"/>
      <c r="C46" s="429"/>
      <c r="D46" s="429"/>
      <c r="E46" s="429"/>
      <c r="F46" s="429"/>
    </row>
    <row r="47" spans="2:6" ht="30" customHeight="1" x14ac:dyDescent="0.2">
      <c r="B47" s="429"/>
      <c r="C47" s="429"/>
      <c r="D47" s="429"/>
      <c r="E47" s="429"/>
      <c r="F47" s="429"/>
    </row>
    <row r="48" spans="2:6" ht="30" customHeight="1" x14ac:dyDescent="0.2">
      <c r="B48" s="429"/>
      <c r="C48" s="429"/>
      <c r="D48" s="429"/>
      <c r="E48" s="429"/>
      <c r="F48" s="429"/>
    </row>
    <row r="51" spans="2:3" ht="19" x14ac:dyDescent="0.25">
      <c r="B51" s="428" t="s">
        <v>88</v>
      </c>
      <c r="C51" s="428"/>
    </row>
    <row r="52" spans="2:3" ht="16" x14ac:dyDescent="0.2">
      <c r="B52" s="253" t="s">
        <v>176</v>
      </c>
      <c r="C52" s="254" t="s">
        <v>22</v>
      </c>
    </row>
    <row r="53" spans="2:3" ht="32" x14ac:dyDescent="0.2">
      <c r="B53" s="253" t="s">
        <v>177</v>
      </c>
      <c r="C53" s="254" t="s">
        <v>22</v>
      </c>
    </row>
    <row r="54" spans="2:3" ht="32" x14ac:dyDescent="0.2">
      <c r="B54" s="253" t="s">
        <v>178</v>
      </c>
      <c r="C54" s="254" t="s">
        <v>22</v>
      </c>
    </row>
    <row r="55" spans="2:3" x14ac:dyDescent="0.2">
      <c r="B55" s="201"/>
      <c r="C55" s="386"/>
    </row>
    <row r="56" spans="2:3" x14ac:dyDescent="0.2">
      <c r="B56" s="201"/>
      <c r="C56" s="249"/>
    </row>
    <row r="57" spans="2:3" ht="29" customHeight="1" x14ac:dyDescent="0.25">
      <c r="B57" s="427" t="s">
        <v>179</v>
      </c>
      <c r="C57" s="427"/>
    </row>
    <row r="58" spans="2:3" ht="16" x14ac:dyDescent="0.2">
      <c r="B58" s="253" t="s">
        <v>180</v>
      </c>
      <c r="C58" s="254" t="s">
        <v>22</v>
      </c>
    </row>
    <row r="59" spans="2:3" ht="16" x14ac:dyDescent="0.2">
      <c r="B59" s="253" t="s">
        <v>181</v>
      </c>
      <c r="C59" s="254" t="s">
        <v>22</v>
      </c>
    </row>
    <row r="60" spans="2:3" ht="16" x14ac:dyDescent="0.2">
      <c r="B60" s="253" t="s">
        <v>182</v>
      </c>
      <c r="C60" s="254" t="s">
        <v>22</v>
      </c>
    </row>
    <row r="61" spans="2:3" ht="32" x14ac:dyDescent="0.2">
      <c r="B61" s="253" t="s">
        <v>183</v>
      </c>
      <c r="C61" s="254" t="s">
        <v>22</v>
      </c>
    </row>
  </sheetData>
  <sheetProtection sheet="1" objects="1" scenarios="1"/>
  <mergeCells count="20">
    <mergeCell ref="B57:C57"/>
    <mergeCell ref="B51:C51"/>
    <mergeCell ref="B46:C46"/>
    <mergeCell ref="D46:F46"/>
    <mergeCell ref="B47:C47"/>
    <mergeCell ref="B48:C48"/>
    <mergeCell ref="D47:F47"/>
    <mergeCell ref="D48:F48"/>
    <mergeCell ref="C4:D4"/>
    <mergeCell ref="C5:D5"/>
    <mergeCell ref="B7:G7"/>
    <mergeCell ref="B33:E34"/>
    <mergeCell ref="B36:C41"/>
    <mergeCell ref="B35:C35"/>
    <mergeCell ref="D35:F35"/>
    <mergeCell ref="D38:F38"/>
    <mergeCell ref="D37:F37"/>
    <mergeCell ref="D39:F39"/>
    <mergeCell ref="D40:F40"/>
    <mergeCell ref="D41:F41"/>
  </mergeCells>
  <pageMargins left="0.25" right="0.25"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D0109FC8-91F3-4CD0-BC03-98B4DC341B44}">
          <x14:formula1>
            <xm:f>'Détails des listes déroulantes'!$B$60:$B$67</xm:f>
          </x14:formula1>
          <xm:sqref>B46:F48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04FD-DBC1-4035-85E7-3A4ED714FC6F}">
  <dimension ref="A1:G146"/>
  <sheetViews>
    <sheetView zoomScaleNormal="100" workbookViewId="0">
      <selection activeCell="E118" sqref="E118"/>
    </sheetView>
  </sheetViews>
  <sheetFormatPr baseColWidth="10" defaultColWidth="8.83203125" defaultRowHeight="15" x14ac:dyDescent="0.2"/>
  <cols>
    <col min="1" max="1" width="27.5" customWidth="1"/>
    <col min="2" max="2" width="26" customWidth="1"/>
    <col min="3" max="3" width="19.83203125" customWidth="1"/>
    <col min="4" max="4" width="28.83203125" customWidth="1"/>
    <col min="5" max="5" width="15.5" customWidth="1"/>
    <col min="6" max="6" width="12.5" customWidth="1"/>
    <col min="7" max="7" width="17.83203125" customWidth="1"/>
    <col min="10" max="10" width="11.83203125" bestFit="1" customWidth="1"/>
  </cols>
  <sheetData>
    <row r="1" spans="1:7" ht="95.5" customHeight="1" x14ac:dyDescent="0.55000000000000004">
      <c r="C1" s="36" t="s">
        <v>184</v>
      </c>
    </row>
    <row r="2" spans="1:7" ht="95.5" customHeight="1" x14ac:dyDescent="0.55000000000000004">
      <c r="C2" s="36"/>
    </row>
    <row r="3" spans="1:7" ht="23.5" customHeight="1" thickBot="1" x14ac:dyDescent="0.3">
      <c r="A3" s="37"/>
      <c r="B3" s="37"/>
      <c r="C3" s="37" t="s">
        <v>185</v>
      </c>
      <c r="D3" s="37" t="str">
        <f>'3-Project description'!B7</f>
        <v xml:space="preserve"> </v>
      </c>
      <c r="E3" s="37" t="s">
        <v>186</v>
      </c>
      <c r="F3" s="37">
        <f>'3-Project description'!B8</f>
        <v>0</v>
      </c>
      <c r="G3" s="37"/>
    </row>
    <row r="4" spans="1:7" ht="23" thickTop="1" thickBot="1" x14ac:dyDescent="0.3">
      <c r="A4" s="38"/>
      <c r="B4" s="38"/>
      <c r="C4" s="38"/>
      <c r="D4" s="38"/>
      <c r="E4" s="38"/>
      <c r="F4" s="39" t="s">
        <v>187</v>
      </c>
      <c r="G4" s="40"/>
    </row>
    <row r="5" spans="1:7" ht="16" thickTop="1" x14ac:dyDescent="0.2">
      <c r="A5" s="320" t="s">
        <v>188</v>
      </c>
      <c r="B5" s="337" t="s">
        <v>189</v>
      </c>
      <c r="C5" s="41" t="s">
        <v>190</v>
      </c>
      <c r="D5" s="337" t="s">
        <v>191</v>
      </c>
      <c r="E5" s="103" t="s">
        <v>192</v>
      </c>
      <c r="F5" s="42" t="s">
        <v>193</v>
      </c>
      <c r="G5" s="43"/>
    </row>
    <row r="6" spans="1:7" x14ac:dyDescent="0.2">
      <c r="A6" s="44"/>
      <c r="B6" s="45"/>
      <c r="C6" s="45"/>
      <c r="D6" s="94"/>
      <c r="E6" s="118"/>
      <c r="F6" s="129"/>
      <c r="G6" s="46" t="s">
        <v>194</v>
      </c>
    </row>
    <row r="7" spans="1:7" x14ac:dyDescent="0.2">
      <c r="A7" s="44" t="s">
        <v>195</v>
      </c>
      <c r="B7" s="94" t="str">
        <f>'4-Cell design'!C52</f>
        <v xml:space="preserve"> </v>
      </c>
      <c r="C7" s="314" t="e">
        <f>B7*3.3</f>
        <v>#VALUE!</v>
      </c>
      <c r="D7" s="316">
        <f>'3-Project description'!B9</f>
        <v>0</v>
      </c>
      <c r="E7" s="317">
        <f>D7*2.47</f>
        <v>0</v>
      </c>
      <c r="F7" s="47"/>
      <c r="G7" s="46" t="s">
        <v>196</v>
      </c>
    </row>
    <row r="8" spans="1:7" x14ac:dyDescent="0.2">
      <c r="A8" s="44" t="s">
        <v>197</v>
      </c>
      <c r="B8" s="94" t="str">
        <f>'4-Cell design'!C53</f>
        <v xml:space="preserve"> </v>
      </c>
      <c r="C8" s="314" t="e">
        <f t="shared" ref="C8:C9" si="0">B8*3.3</f>
        <v>#VALUE!</v>
      </c>
      <c r="D8" s="97"/>
      <c r="E8" s="318"/>
      <c r="F8" s="48" t="s">
        <v>198</v>
      </c>
      <c r="G8" s="46"/>
    </row>
    <row r="9" spans="1:7" x14ac:dyDescent="0.2">
      <c r="A9" s="44" t="s">
        <v>199</v>
      </c>
      <c r="B9" s="94" t="str">
        <f>'4-Cell design'!C54</f>
        <v xml:space="preserve"> </v>
      </c>
      <c r="C9" s="314" t="e">
        <f t="shared" si="0"/>
        <v>#VALUE!</v>
      </c>
      <c r="D9" s="97"/>
      <c r="E9" s="318"/>
      <c r="F9" s="130"/>
      <c r="G9" s="46" t="s">
        <v>200</v>
      </c>
    </row>
    <row r="10" spans="1:7" ht="16" thickBot="1" x14ac:dyDescent="0.25">
      <c r="A10" s="338" t="s">
        <v>201</v>
      </c>
      <c r="B10" s="321">
        <f>SUM(B7:B9)</f>
        <v>0</v>
      </c>
      <c r="C10" s="315" t="e">
        <f>SUM(C7:C9)</f>
        <v>#VALUE!</v>
      </c>
      <c r="D10" s="98"/>
      <c r="E10" s="319"/>
      <c r="F10" s="128"/>
      <c r="G10" s="49" t="s">
        <v>202</v>
      </c>
    </row>
    <row r="11" spans="1:7" ht="16" thickTop="1" x14ac:dyDescent="0.2">
      <c r="A11" s="343"/>
      <c r="B11" s="344"/>
      <c r="C11" s="345"/>
      <c r="D11" s="346"/>
      <c r="E11" s="346"/>
      <c r="F11" s="347"/>
      <c r="G11" s="38"/>
    </row>
    <row r="12" spans="1:7" x14ac:dyDescent="0.2">
      <c r="A12" s="343"/>
      <c r="B12" s="344"/>
      <c r="C12" s="345"/>
      <c r="D12" s="346"/>
      <c r="E12" s="346"/>
      <c r="F12" s="347"/>
      <c r="G12" s="38"/>
    </row>
    <row r="13" spans="1:7" ht="16" thickBot="1" x14ac:dyDescent="0.25">
      <c r="A13" s="38"/>
      <c r="B13" s="38"/>
      <c r="C13" s="38"/>
      <c r="D13" s="38"/>
      <c r="E13" s="38"/>
      <c r="F13" s="38"/>
      <c r="G13" s="38"/>
    </row>
    <row r="14" spans="1:7" ht="23" thickTop="1" thickBot="1" x14ac:dyDescent="0.3">
      <c r="A14" s="50" t="s">
        <v>203</v>
      </c>
      <c r="B14" s="51"/>
      <c r="C14" s="52"/>
      <c r="D14" s="53" t="s">
        <v>204</v>
      </c>
      <c r="E14" s="54"/>
      <c r="F14" s="55"/>
      <c r="G14" s="56"/>
    </row>
    <row r="15" spans="1:7" ht="17" thickTop="1" thickBot="1" x14ac:dyDescent="0.25">
      <c r="A15" s="322" t="s">
        <v>205</v>
      </c>
      <c r="C15" s="59"/>
      <c r="D15" s="17" t="s">
        <v>206</v>
      </c>
      <c r="E15" s="18" t="s">
        <v>207</v>
      </c>
      <c r="F15" s="19" t="s">
        <v>208</v>
      </c>
      <c r="G15" s="180" t="s">
        <v>209</v>
      </c>
    </row>
    <row r="16" spans="1:7" ht="17" thickTop="1" thickBot="1" x14ac:dyDescent="0.25">
      <c r="A16" s="189" t="s">
        <v>210</v>
      </c>
      <c r="B16" s="186" t="e">
        <f>G66-G65</f>
        <v>#VALUE!</v>
      </c>
      <c r="C16" s="183"/>
      <c r="D16" s="131" t="s">
        <v>22</v>
      </c>
      <c r="E16" s="132" t="s">
        <v>22</v>
      </c>
      <c r="F16" s="133" t="s">
        <v>22</v>
      </c>
      <c r="G16" s="60" t="e">
        <f>E16*F16</f>
        <v>#VALUE!</v>
      </c>
    </row>
    <row r="17" spans="1:7" ht="17" thickTop="1" thickBot="1" x14ac:dyDescent="0.25">
      <c r="A17" s="190" t="s">
        <v>211</v>
      </c>
      <c r="B17" s="187" t="e">
        <f>G106-G105</f>
        <v>#VALUE!</v>
      </c>
      <c r="C17" s="183"/>
      <c r="D17" s="134" t="s">
        <v>22</v>
      </c>
      <c r="E17" s="135" t="s">
        <v>22</v>
      </c>
      <c r="F17" s="136" t="s">
        <v>22</v>
      </c>
      <c r="G17" s="60" t="e">
        <f t="shared" ref="G17:G26" si="1">E17*F17</f>
        <v>#VALUE!</v>
      </c>
    </row>
    <row r="18" spans="1:7" ht="17" thickTop="1" thickBot="1" x14ac:dyDescent="0.25">
      <c r="A18" s="190" t="s">
        <v>212</v>
      </c>
      <c r="B18" s="187" t="e">
        <f>G146-G145</f>
        <v>#VALUE!</v>
      </c>
      <c r="C18" s="183"/>
      <c r="D18" s="134"/>
      <c r="E18" s="135"/>
      <c r="F18" s="136"/>
      <c r="G18" s="60">
        <f t="shared" si="1"/>
        <v>0</v>
      </c>
    </row>
    <row r="19" spans="1:7" ht="17" thickTop="1" thickBot="1" x14ac:dyDescent="0.25">
      <c r="A19" s="190"/>
      <c r="B19" s="187"/>
      <c r="C19" s="183"/>
      <c r="D19" s="177"/>
      <c r="E19" s="146"/>
      <c r="F19" s="178"/>
      <c r="G19" s="60">
        <f t="shared" si="1"/>
        <v>0</v>
      </c>
    </row>
    <row r="20" spans="1:7" ht="17" thickTop="1" thickBot="1" x14ac:dyDescent="0.25">
      <c r="A20" s="190"/>
      <c r="B20" s="187"/>
      <c r="C20" s="184"/>
      <c r="D20" s="328"/>
      <c r="E20" s="329"/>
      <c r="F20" s="330"/>
      <c r="G20" s="176">
        <f t="shared" si="1"/>
        <v>0</v>
      </c>
    </row>
    <row r="21" spans="1:7" ht="17" thickTop="1" thickBot="1" x14ac:dyDescent="0.25">
      <c r="A21" s="190" t="s">
        <v>213</v>
      </c>
      <c r="B21" s="187" t="e">
        <f>G27</f>
        <v>#VALUE!</v>
      </c>
      <c r="C21" s="35"/>
      <c r="D21" s="331"/>
      <c r="E21" s="23"/>
      <c r="F21" s="332"/>
      <c r="G21" s="176">
        <f t="shared" si="1"/>
        <v>0</v>
      </c>
    </row>
    <row r="22" spans="1:7" ht="17" thickTop="1" thickBot="1" x14ac:dyDescent="0.25">
      <c r="A22" s="190"/>
      <c r="B22" s="188"/>
      <c r="C22" s="35"/>
      <c r="D22" s="333"/>
      <c r="E22" s="334"/>
      <c r="F22" s="335"/>
      <c r="G22" s="176">
        <f t="shared" si="1"/>
        <v>0</v>
      </c>
    </row>
    <row r="23" spans="1:7" ht="17" thickTop="1" thickBot="1" x14ac:dyDescent="0.25">
      <c r="A23" s="191" t="s">
        <v>214</v>
      </c>
      <c r="B23" s="185" t="e">
        <f>SUM(B16:B22)</f>
        <v>#VALUE!</v>
      </c>
      <c r="C23" s="61"/>
      <c r="D23" s="131"/>
      <c r="E23" s="179"/>
      <c r="F23" s="133"/>
      <c r="G23" s="60">
        <f t="shared" si="1"/>
        <v>0</v>
      </c>
    </row>
    <row r="24" spans="1:7" ht="17" thickTop="1" thickBot="1" x14ac:dyDescent="0.25">
      <c r="A24" s="323" t="s">
        <v>215</v>
      </c>
      <c r="B24" s="58">
        <f>SUM(G65+G105+G145)</f>
        <v>0</v>
      </c>
      <c r="C24" s="61"/>
      <c r="D24" s="134"/>
      <c r="E24" s="135"/>
      <c r="F24" s="136"/>
      <c r="G24" s="60">
        <f t="shared" si="1"/>
        <v>0</v>
      </c>
    </row>
    <row r="25" spans="1:7" ht="17" thickTop="1" thickBot="1" x14ac:dyDescent="0.25">
      <c r="A25" s="153" t="s">
        <v>216</v>
      </c>
      <c r="B25" s="336">
        <v>0</v>
      </c>
      <c r="C25" s="61"/>
      <c r="D25" s="134"/>
      <c r="E25" s="135"/>
      <c r="F25" s="136"/>
      <c r="G25" s="60">
        <f t="shared" si="1"/>
        <v>0</v>
      </c>
    </row>
    <row r="26" spans="1:7" ht="17" thickTop="1" thickBot="1" x14ac:dyDescent="0.25">
      <c r="A26" s="193" t="s">
        <v>217</v>
      </c>
      <c r="B26" s="196">
        <f>B24+B25</f>
        <v>0</v>
      </c>
      <c r="C26" s="194"/>
      <c r="D26" s="134"/>
      <c r="E26" s="135"/>
      <c r="F26" s="136"/>
      <c r="G26" s="60">
        <f t="shared" si="1"/>
        <v>0</v>
      </c>
    </row>
    <row r="27" spans="1:7" ht="20" thickBot="1" x14ac:dyDescent="0.3">
      <c r="A27" s="62" t="s">
        <v>218</v>
      </c>
      <c r="B27" s="195" t="e">
        <f>B23+B26</f>
        <v>#VALUE!</v>
      </c>
      <c r="C27" s="61"/>
      <c r="D27" s="63"/>
      <c r="E27" s="64"/>
      <c r="F27" s="65" t="s">
        <v>219</v>
      </c>
      <c r="G27" s="66" t="e">
        <f>SUM(G16:G26)</f>
        <v>#VALUE!</v>
      </c>
    </row>
    <row r="28" spans="1:7" ht="21" thickTop="1" thickBot="1" x14ac:dyDescent="0.3">
      <c r="A28" s="339"/>
      <c r="B28" s="340"/>
      <c r="C28" s="35"/>
      <c r="D28" s="38"/>
      <c r="E28" s="341"/>
      <c r="F28" s="342"/>
      <c r="G28" s="342"/>
    </row>
    <row r="29" spans="1:7" ht="28" thickTop="1" thickBot="1" x14ac:dyDescent="0.35">
      <c r="A29" s="443" t="s">
        <v>195</v>
      </c>
      <c r="B29" s="444"/>
      <c r="C29" s="444"/>
      <c r="D29" s="444"/>
      <c r="E29" s="444"/>
      <c r="F29" s="444"/>
      <c r="G29" s="445"/>
    </row>
    <row r="30" spans="1:7" ht="17" thickTop="1" thickBot="1" x14ac:dyDescent="0.25">
      <c r="A30" s="38"/>
      <c r="B30" s="38"/>
      <c r="C30" s="38"/>
      <c r="D30" s="38"/>
      <c r="E30" s="38"/>
      <c r="F30" s="38"/>
      <c r="G30" s="38"/>
    </row>
    <row r="31" spans="1:7" ht="20" thickTop="1" x14ac:dyDescent="0.25">
      <c r="A31" s="67" t="s">
        <v>220</v>
      </c>
      <c r="B31" s="68"/>
      <c r="C31" s="69" t="s">
        <v>221</v>
      </c>
      <c r="D31" s="68" t="s">
        <v>222</v>
      </c>
      <c r="E31" s="70"/>
      <c r="F31" s="70"/>
      <c r="G31" s="71"/>
    </row>
    <row r="32" spans="1:7" ht="16" thickBot="1" x14ac:dyDescent="0.25">
      <c r="A32" s="72"/>
      <c r="B32" s="73"/>
      <c r="C32" s="74" t="str">
        <f>B7</f>
        <v xml:space="preserve"> </v>
      </c>
      <c r="D32" s="75" t="e">
        <f>C32*3.3</f>
        <v>#VALUE!</v>
      </c>
      <c r="E32" s="73"/>
      <c r="F32" s="73"/>
      <c r="G32" s="76"/>
    </row>
    <row r="33" spans="1:7" ht="20" thickTop="1" x14ac:dyDescent="0.25">
      <c r="A33" s="77" t="s">
        <v>195</v>
      </c>
      <c r="B33" s="78"/>
      <c r="C33" s="79" t="s">
        <v>223</v>
      </c>
      <c r="D33" s="448" t="s">
        <v>224</v>
      </c>
      <c r="E33" s="448"/>
      <c r="F33" s="448"/>
      <c r="G33" s="449"/>
    </row>
    <row r="34" spans="1:7" x14ac:dyDescent="0.2">
      <c r="A34" s="80" t="s">
        <v>225</v>
      </c>
      <c r="B34" s="81" t="s">
        <v>221</v>
      </c>
      <c r="C34" s="81" t="s">
        <v>222</v>
      </c>
      <c r="D34" s="81" t="s">
        <v>226</v>
      </c>
      <c r="E34" s="81" t="s">
        <v>227</v>
      </c>
      <c r="F34" s="81" t="s">
        <v>228</v>
      </c>
      <c r="G34" s="82" t="s">
        <v>229</v>
      </c>
    </row>
    <row r="35" spans="1:7" ht="16" thickBot="1" x14ac:dyDescent="0.25">
      <c r="A35" s="139">
        <v>3</v>
      </c>
      <c r="B35" s="83" t="e">
        <f>A35*C32</f>
        <v>#VALUE!</v>
      </c>
      <c r="C35" s="83" t="e">
        <f>B35*3.3</f>
        <v>#VALUE!</v>
      </c>
      <c r="D35" s="300">
        <v>804</v>
      </c>
      <c r="E35" s="84" t="e">
        <f>B35/D35</f>
        <v>#VALUE!</v>
      </c>
      <c r="F35" s="154">
        <v>218</v>
      </c>
      <c r="G35" s="150" t="e">
        <f>E35*F35</f>
        <v>#VALUE!</v>
      </c>
    </row>
    <row r="36" spans="1:7" ht="21" thickTop="1" thickBot="1" x14ac:dyDescent="0.3">
      <c r="A36" s="454" t="s">
        <v>230</v>
      </c>
      <c r="B36" s="455"/>
      <c r="C36" s="456"/>
      <c r="D36" s="85"/>
      <c r="E36" s="85"/>
      <c r="F36" s="85"/>
      <c r="G36" s="86"/>
    </row>
    <row r="37" spans="1:7" ht="16" thickTop="1" x14ac:dyDescent="0.2">
      <c r="A37" s="457" t="s">
        <v>231</v>
      </c>
      <c r="B37" s="458"/>
      <c r="C37" s="79" t="s">
        <v>223</v>
      </c>
      <c r="D37" s="448"/>
      <c r="E37" s="448"/>
      <c r="F37" s="448"/>
      <c r="G37" s="449"/>
    </row>
    <row r="38" spans="1:7" x14ac:dyDescent="0.2">
      <c r="A38" s="80" t="s">
        <v>221</v>
      </c>
      <c r="B38" s="81" t="s">
        <v>222</v>
      </c>
      <c r="C38" s="81"/>
      <c r="D38" s="81" t="s">
        <v>232</v>
      </c>
      <c r="E38" s="81" t="s">
        <v>233</v>
      </c>
      <c r="F38" s="81"/>
      <c r="G38" s="82" t="s">
        <v>234</v>
      </c>
    </row>
    <row r="39" spans="1:7" ht="16" thickBot="1" x14ac:dyDescent="0.25">
      <c r="A39" s="139" t="s">
        <v>22</v>
      </c>
      <c r="B39" s="83" t="e">
        <f>A39*3.3</f>
        <v>#VALUE!</v>
      </c>
      <c r="C39" s="83"/>
      <c r="D39" s="84" t="e">
        <f>(D32/B39)*1.1</f>
        <v>#VALUE!</v>
      </c>
      <c r="E39" s="154" t="s">
        <v>22</v>
      </c>
      <c r="F39" s="83"/>
      <c r="G39" s="150" t="e">
        <f>D39*E39</f>
        <v>#VALUE!</v>
      </c>
    </row>
    <row r="40" spans="1:7" ht="20" thickTop="1" x14ac:dyDescent="0.25">
      <c r="A40" s="87" t="s">
        <v>235</v>
      </c>
      <c r="B40" s="88"/>
      <c r="C40" s="79" t="s">
        <v>223</v>
      </c>
      <c r="D40" s="436"/>
      <c r="E40" s="436"/>
      <c r="F40" s="436"/>
      <c r="G40" s="437"/>
    </row>
    <row r="41" spans="1:7" x14ac:dyDescent="0.2">
      <c r="A41" s="80" t="s">
        <v>236</v>
      </c>
      <c r="B41" s="81" t="s">
        <v>237</v>
      </c>
      <c r="C41" s="81" t="s">
        <v>238</v>
      </c>
      <c r="D41" s="81"/>
      <c r="E41" s="81" t="s">
        <v>239</v>
      </c>
      <c r="F41" s="81" t="s">
        <v>240</v>
      </c>
      <c r="G41" s="82" t="s">
        <v>241</v>
      </c>
    </row>
    <row r="42" spans="1:7" ht="16" thickBot="1" x14ac:dyDescent="0.25">
      <c r="A42" s="139" t="s">
        <v>22</v>
      </c>
      <c r="B42" s="84" t="e">
        <f>D39</f>
        <v>#VALUE!</v>
      </c>
      <c r="C42" s="84" t="e">
        <f>A42*B42</f>
        <v>#VALUE!</v>
      </c>
      <c r="D42" s="84"/>
      <c r="E42" s="84" t="e">
        <f>C42</f>
        <v>#VALUE!</v>
      </c>
      <c r="F42" s="154" t="s">
        <v>22</v>
      </c>
      <c r="G42" s="152" t="e">
        <f>E42*F42</f>
        <v>#VALUE!</v>
      </c>
    </row>
    <row r="43" spans="1:7" ht="20" thickTop="1" x14ac:dyDescent="0.25">
      <c r="A43" s="87" t="s">
        <v>242</v>
      </c>
      <c r="B43" s="115" t="s">
        <v>243</v>
      </c>
      <c r="C43" s="436"/>
      <c r="D43" s="436"/>
      <c r="E43" s="436"/>
      <c r="F43" s="436"/>
      <c r="G43" s="437"/>
    </row>
    <row r="44" spans="1:7" x14ac:dyDescent="0.2">
      <c r="A44" s="81" t="s">
        <v>244</v>
      </c>
      <c r="B44" s="81" t="s">
        <v>233</v>
      </c>
      <c r="C44" s="80" t="s">
        <v>245</v>
      </c>
      <c r="D44" s="81" t="s">
        <v>246</v>
      </c>
      <c r="E44" s="81" t="s">
        <v>239</v>
      </c>
      <c r="G44" s="82" t="s">
        <v>242</v>
      </c>
    </row>
    <row r="45" spans="1:7" ht="16" thickBot="1" x14ac:dyDescent="0.25">
      <c r="A45" s="139" t="s">
        <v>22</v>
      </c>
      <c r="B45" s="148" t="s">
        <v>22</v>
      </c>
      <c r="C45" s="149" t="s">
        <v>22</v>
      </c>
      <c r="D45" s="148" t="s">
        <v>22</v>
      </c>
      <c r="E45" s="140" t="e">
        <f>A45*C45</f>
        <v>#VALUE!</v>
      </c>
      <c r="F45" s="327" t="s">
        <v>22</v>
      </c>
      <c r="G45" s="152" t="e">
        <f>D45*E45+A45*B45</f>
        <v>#VALUE!</v>
      </c>
    </row>
    <row r="46" spans="1:7" ht="17" thickTop="1" thickBot="1" x14ac:dyDescent="0.25">
      <c r="A46" s="35"/>
      <c r="B46" s="89"/>
      <c r="C46" s="89"/>
      <c r="D46" s="89"/>
      <c r="E46" s="89"/>
      <c r="F46" s="90"/>
      <c r="G46" s="90"/>
    </row>
    <row r="47" spans="1:7" ht="20" thickTop="1" x14ac:dyDescent="0.25">
      <c r="A47" s="91" t="s">
        <v>247</v>
      </c>
      <c r="B47" s="92"/>
      <c r="C47" s="79" t="s">
        <v>223</v>
      </c>
      <c r="D47" s="448" t="s">
        <v>22</v>
      </c>
      <c r="E47" s="448"/>
      <c r="F47" s="448"/>
      <c r="G47" s="449"/>
    </row>
    <row r="48" spans="1:7" x14ac:dyDescent="0.2">
      <c r="A48" s="93" t="s">
        <v>206</v>
      </c>
      <c r="B48" s="94" t="s">
        <v>248</v>
      </c>
      <c r="C48" s="94"/>
      <c r="D48" s="95"/>
      <c r="E48" s="95"/>
      <c r="F48" s="95" t="s">
        <v>249</v>
      </c>
      <c r="G48" s="96" t="s">
        <v>201</v>
      </c>
    </row>
    <row r="49" spans="1:7" x14ac:dyDescent="0.2">
      <c r="A49" s="141" t="s">
        <v>250</v>
      </c>
      <c r="B49" s="135">
        <v>0</v>
      </c>
      <c r="C49" s="94"/>
      <c r="D49" s="95"/>
      <c r="E49" s="95"/>
      <c r="F49" s="496"/>
      <c r="G49" s="500">
        <f t="shared" ref="G49:G55" si="2">B49*F49</f>
        <v>0</v>
      </c>
    </row>
    <row r="50" spans="1:7" x14ac:dyDescent="0.2">
      <c r="A50" s="141"/>
      <c r="B50" s="135"/>
      <c r="C50" s="94"/>
      <c r="D50" s="95"/>
      <c r="E50" s="95"/>
      <c r="F50" s="496"/>
      <c r="G50" s="500">
        <f t="shared" si="2"/>
        <v>0</v>
      </c>
    </row>
    <row r="51" spans="1:7" x14ac:dyDescent="0.2">
      <c r="A51" s="141"/>
      <c r="B51" s="135"/>
      <c r="C51" s="94"/>
      <c r="D51" s="95"/>
      <c r="E51" s="95"/>
      <c r="F51" s="496"/>
      <c r="G51" s="500">
        <f t="shared" si="2"/>
        <v>0</v>
      </c>
    </row>
    <row r="52" spans="1:7" x14ac:dyDescent="0.2">
      <c r="A52" s="141"/>
      <c r="B52" s="135"/>
      <c r="C52" s="94"/>
      <c r="D52" s="95"/>
      <c r="E52" s="95"/>
      <c r="F52" s="496"/>
      <c r="G52" s="500">
        <f t="shared" si="2"/>
        <v>0</v>
      </c>
    </row>
    <row r="53" spans="1:7" x14ac:dyDescent="0.2">
      <c r="A53" s="141"/>
      <c r="B53" s="135"/>
      <c r="C53" s="94"/>
      <c r="D53" s="95"/>
      <c r="E53" s="95"/>
      <c r="F53" s="496"/>
      <c r="G53" s="500">
        <f t="shared" si="2"/>
        <v>0</v>
      </c>
    </row>
    <row r="54" spans="1:7" x14ac:dyDescent="0.2">
      <c r="A54" s="141"/>
      <c r="B54" s="135"/>
      <c r="C54" s="94"/>
      <c r="D54" s="95"/>
      <c r="E54" s="95"/>
      <c r="F54" s="496"/>
      <c r="G54" s="500">
        <f t="shared" si="2"/>
        <v>0</v>
      </c>
    </row>
    <row r="55" spans="1:7" x14ac:dyDescent="0.2">
      <c r="A55" s="141"/>
      <c r="B55" s="135"/>
      <c r="C55" s="94"/>
      <c r="D55" s="95"/>
      <c r="E55" s="95"/>
      <c r="F55" s="496"/>
      <c r="G55" s="500">
        <f t="shared" si="2"/>
        <v>0</v>
      </c>
    </row>
    <row r="56" spans="1:7" x14ac:dyDescent="0.2">
      <c r="A56" s="141" t="s">
        <v>22</v>
      </c>
      <c r="B56" s="142"/>
      <c r="C56" s="94"/>
      <c r="D56" s="97"/>
      <c r="E56" s="97"/>
      <c r="F56" s="496"/>
      <c r="G56" s="500">
        <f>B56*F56</f>
        <v>0</v>
      </c>
    </row>
    <row r="57" spans="1:7" ht="16" thickBot="1" x14ac:dyDescent="0.25">
      <c r="A57" s="143" t="s">
        <v>22</v>
      </c>
      <c r="B57" s="144"/>
      <c r="C57" s="64"/>
      <c r="D57" s="98"/>
      <c r="E57" s="98"/>
      <c r="F57" s="505"/>
      <c r="G57" s="501">
        <f>B57*F57</f>
        <v>0</v>
      </c>
    </row>
    <row r="58" spans="1:7" ht="17" thickTop="1" thickBot="1" x14ac:dyDescent="0.25">
      <c r="A58" s="99"/>
      <c r="B58" s="100"/>
      <c r="C58" s="64"/>
      <c r="D58" s="98"/>
      <c r="E58" s="98"/>
      <c r="F58" s="100" t="s">
        <v>219</v>
      </c>
      <c r="G58" s="501">
        <f>SUM(G49:G57)</f>
        <v>0</v>
      </c>
    </row>
    <row r="59" spans="1:7" ht="17" thickTop="1" thickBot="1" x14ac:dyDescent="0.25">
      <c r="A59" s="35"/>
      <c r="B59" s="38"/>
      <c r="C59" s="38"/>
      <c r="D59" s="38"/>
      <c r="E59" s="38"/>
      <c r="F59" s="90"/>
      <c r="G59" s="101"/>
    </row>
    <row r="60" spans="1:7" ht="20" thickTop="1" x14ac:dyDescent="0.25">
      <c r="A60" s="102" t="s">
        <v>215</v>
      </c>
      <c r="B60" s="41"/>
      <c r="C60" s="79" t="s">
        <v>223</v>
      </c>
      <c r="D60" s="448"/>
      <c r="E60" s="448"/>
      <c r="F60" s="450"/>
      <c r="G60" s="103" t="s">
        <v>251</v>
      </c>
    </row>
    <row r="61" spans="1:7" x14ac:dyDescent="0.2">
      <c r="A61" s="104"/>
      <c r="B61" s="94" t="s">
        <v>252</v>
      </c>
      <c r="C61" s="94" t="s">
        <v>253</v>
      </c>
      <c r="D61" s="94" t="s">
        <v>254</v>
      </c>
      <c r="E61" s="94"/>
      <c r="F61" s="94"/>
      <c r="G61" s="105"/>
    </row>
    <row r="62" spans="1:7" x14ac:dyDescent="0.2">
      <c r="A62" s="104" t="s">
        <v>359</v>
      </c>
      <c r="B62" s="135">
        <v>0</v>
      </c>
      <c r="C62" s="496">
        <v>25</v>
      </c>
      <c r="D62" s="430"/>
      <c r="E62" s="431"/>
      <c r="F62" s="432"/>
      <c r="G62" s="502">
        <f>B62*C62</f>
        <v>0</v>
      </c>
    </row>
    <row r="63" spans="1:7" x14ac:dyDescent="0.2">
      <c r="A63" s="107" t="s">
        <v>256</v>
      </c>
      <c r="B63" s="146">
        <v>0</v>
      </c>
      <c r="C63" s="499">
        <v>0</v>
      </c>
      <c r="D63" s="430" t="s">
        <v>22</v>
      </c>
      <c r="E63" s="431"/>
      <c r="F63" s="432"/>
      <c r="G63" s="502">
        <f>B63*C63</f>
        <v>0</v>
      </c>
    </row>
    <row r="64" spans="1:7" ht="16" thickBot="1" x14ac:dyDescent="0.25">
      <c r="A64" s="143"/>
      <c r="B64" s="157"/>
      <c r="C64" s="156"/>
      <c r="D64" s="433"/>
      <c r="E64" s="434"/>
      <c r="F64" s="435"/>
      <c r="G64" s="503">
        <f>B64*C64</f>
        <v>0</v>
      </c>
    </row>
    <row r="65" spans="1:7" ht="17" thickTop="1" thickBot="1" x14ac:dyDescent="0.25">
      <c r="A65" s="108"/>
      <c r="B65" s="109"/>
      <c r="C65" s="110"/>
      <c r="D65" s="109"/>
      <c r="E65" s="109"/>
      <c r="F65" s="109" t="s">
        <v>219</v>
      </c>
      <c r="G65" s="504">
        <f>G62+G63+G64</f>
        <v>0</v>
      </c>
    </row>
    <row r="66" spans="1:7" ht="20" thickTop="1" x14ac:dyDescent="0.25">
      <c r="A66" s="111"/>
      <c r="C66" s="112"/>
      <c r="D66" s="112"/>
      <c r="F66" s="181" t="s">
        <v>257</v>
      </c>
      <c r="G66" s="163" t="e">
        <f>G65+G58+G45+G42+G39+G35</f>
        <v>#VALUE!</v>
      </c>
    </row>
    <row r="67" spans="1:7" ht="20" thickBot="1" x14ac:dyDescent="0.3">
      <c r="A67" s="111"/>
      <c r="C67" s="112"/>
      <c r="D67" s="112"/>
    </row>
    <row r="68" spans="1:7" ht="24" customHeight="1" thickTop="1" thickBot="1" x14ac:dyDescent="0.35">
      <c r="A68" s="443" t="s">
        <v>258</v>
      </c>
      <c r="B68" s="444"/>
      <c r="C68" s="444"/>
      <c r="D68" s="444"/>
      <c r="E68" s="444"/>
      <c r="F68" s="444"/>
      <c r="G68" s="445"/>
    </row>
    <row r="69" spans="1:7" ht="20" thickTop="1" x14ac:dyDescent="0.25">
      <c r="A69" s="67" t="s">
        <v>220</v>
      </c>
      <c r="B69" s="68"/>
      <c r="C69" s="69" t="s">
        <v>221</v>
      </c>
      <c r="D69" s="68" t="s">
        <v>222</v>
      </c>
      <c r="E69" s="70"/>
      <c r="F69" s="70"/>
      <c r="G69" s="71"/>
    </row>
    <row r="70" spans="1:7" ht="16" thickBot="1" x14ac:dyDescent="0.25">
      <c r="A70" s="72"/>
      <c r="B70" s="73"/>
      <c r="C70" s="113" t="str">
        <f>B8</f>
        <v xml:space="preserve"> </v>
      </c>
      <c r="D70" s="75" t="e">
        <f>C70*3.3</f>
        <v>#VALUE!</v>
      </c>
      <c r="E70" s="73"/>
      <c r="F70" s="73"/>
      <c r="G70" s="76"/>
    </row>
    <row r="71" spans="1:7" ht="20" thickTop="1" x14ac:dyDescent="0.25">
      <c r="A71" s="114" t="s">
        <v>259</v>
      </c>
      <c r="B71" s="115"/>
      <c r="C71" s="79" t="s">
        <v>223</v>
      </c>
      <c r="D71" s="436"/>
      <c r="E71" s="436"/>
      <c r="F71" s="436"/>
      <c r="G71" s="437"/>
    </row>
    <row r="72" spans="1:7" x14ac:dyDescent="0.2">
      <c r="A72" s="80" t="s">
        <v>225</v>
      </c>
      <c r="B72" s="81" t="s">
        <v>221</v>
      </c>
      <c r="C72" s="81" t="s">
        <v>222</v>
      </c>
      <c r="D72" s="81" t="s">
        <v>260</v>
      </c>
      <c r="E72" s="81" t="s">
        <v>227</v>
      </c>
      <c r="F72" s="81" t="s">
        <v>228</v>
      </c>
      <c r="G72" s="82" t="s">
        <v>261</v>
      </c>
    </row>
    <row r="73" spans="1:7" ht="16" thickBot="1" x14ac:dyDescent="0.25">
      <c r="A73" s="139">
        <v>0</v>
      </c>
      <c r="B73" s="83" t="e">
        <f>A73*C70</f>
        <v>#VALUE!</v>
      </c>
      <c r="C73" s="83" t="e">
        <f>B73*3.3</f>
        <v>#VALUE!</v>
      </c>
      <c r="D73" s="300"/>
      <c r="E73" s="84" t="e">
        <f>B73/D73</f>
        <v>#VALUE!</v>
      </c>
      <c r="F73" s="154"/>
      <c r="G73" s="152" t="e">
        <f>E73*F73</f>
        <v>#VALUE!</v>
      </c>
    </row>
    <row r="74" spans="1:7" ht="17" thickTop="1" thickBot="1" x14ac:dyDescent="0.25">
      <c r="A74" s="38"/>
      <c r="B74" s="38"/>
      <c r="C74" s="38"/>
      <c r="D74" s="38"/>
      <c r="E74" s="38"/>
      <c r="F74" s="38"/>
      <c r="G74" s="38"/>
    </row>
    <row r="75" spans="1:7" ht="20" thickTop="1" x14ac:dyDescent="0.25">
      <c r="A75" s="459" t="s">
        <v>230</v>
      </c>
      <c r="B75" s="456"/>
      <c r="C75" s="456"/>
      <c r="D75" s="436"/>
      <c r="E75" s="436"/>
      <c r="F75" s="436"/>
      <c r="G75" s="437"/>
    </row>
    <row r="76" spans="1:7" x14ac:dyDescent="0.2">
      <c r="A76" s="451" t="s">
        <v>231</v>
      </c>
      <c r="B76" s="452"/>
      <c r="C76" s="452"/>
      <c r="D76" s="116"/>
      <c r="E76" s="116"/>
      <c r="F76" s="116"/>
      <c r="G76" s="117"/>
    </row>
    <row r="77" spans="1:7" x14ac:dyDescent="0.2">
      <c r="A77" s="80" t="s">
        <v>221</v>
      </c>
      <c r="B77" s="81" t="s">
        <v>222</v>
      </c>
      <c r="C77" s="81"/>
      <c r="D77" s="81" t="s">
        <v>232</v>
      </c>
      <c r="E77" s="81" t="s">
        <v>233</v>
      </c>
      <c r="F77" s="81"/>
      <c r="G77" s="82" t="s">
        <v>234</v>
      </c>
    </row>
    <row r="78" spans="1:7" ht="16" thickBot="1" x14ac:dyDescent="0.25">
      <c r="A78" s="139">
        <v>0</v>
      </c>
      <c r="B78" s="83">
        <f>A78*3.3</f>
        <v>0</v>
      </c>
      <c r="C78" s="83"/>
      <c r="D78" s="140" t="e">
        <f>D70/B78*1.1</f>
        <v>#VALUE!</v>
      </c>
      <c r="E78" s="506">
        <v>0</v>
      </c>
      <c r="F78" s="83"/>
      <c r="G78" s="150" t="e">
        <f>D78*E78</f>
        <v>#VALUE!</v>
      </c>
    </row>
    <row r="79" spans="1:7" ht="17" thickTop="1" thickBot="1" x14ac:dyDescent="0.25">
      <c r="A79" s="38"/>
      <c r="B79" s="38"/>
      <c r="C79" s="38"/>
      <c r="D79" s="38"/>
      <c r="E79" s="38"/>
      <c r="F79" s="38"/>
      <c r="G79" s="507"/>
    </row>
    <row r="80" spans="1:7" ht="20" thickTop="1" x14ac:dyDescent="0.25">
      <c r="A80" s="87" t="s">
        <v>235</v>
      </c>
      <c r="B80" s="88"/>
      <c r="C80" s="79" t="s">
        <v>223</v>
      </c>
      <c r="D80" s="448"/>
      <c r="E80" s="448"/>
      <c r="F80" s="448"/>
      <c r="G80" s="449"/>
    </row>
    <row r="81" spans="1:7" x14ac:dyDescent="0.2">
      <c r="A81" s="80" t="s">
        <v>236</v>
      </c>
      <c r="B81" s="81" t="s">
        <v>237</v>
      </c>
      <c r="C81" s="81" t="str">
        <f>C41</f>
        <v>Insulators required</v>
      </c>
      <c r="D81" s="81"/>
      <c r="E81" s="81" t="str">
        <f>C81</f>
        <v>Insulators required</v>
      </c>
      <c r="F81" s="81" t="s">
        <v>246</v>
      </c>
      <c r="G81" s="82" t="s">
        <v>241</v>
      </c>
    </row>
    <row r="82" spans="1:7" ht="16" thickBot="1" x14ac:dyDescent="0.25">
      <c r="A82" s="139">
        <v>0</v>
      </c>
      <c r="B82" s="140" t="e">
        <f>D78</f>
        <v>#VALUE!</v>
      </c>
      <c r="C82" s="140" t="e">
        <f>A82*B82</f>
        <v>#VALUE!</v>
      </c>
      <c r="D82" s="140"/>
      <c r="E82" s="140" t="e">
        <f>C82</f>
        <v>#VALUE!</v>
      </c>
      <c r="F82" s="506">
        <v>0</v>
      </c>
      <c r="G82" s="152" t="e">
        <f>E82*F82</f>
        <v>#VALUE!</v>
      </c>
    </row>
    <row r="83" spans="1:7" ht="17" thickTop="1" thickBot="1" x14ac:dyDescent="0.25">
      <c r="A83" s="38"/>
      <c r="B83" s="38"/>
      <c r="C83" s="38"/>
      <c r="D83" s="38"/>
      <c r="E83" s="38"/>
      <c r="F83" s="38"/>
      <c r="G83" s="38"/>
    </row>
    <row r="84" spans="1:7" ht="20" thickTop="1" x14ac:dyDescent="0.25">
      <c r="A84" s="87" t="str">
        <f>A43</f>
        <v>Corner material</v>
      </c>
      <c r="B84" s="453" t="s">
        <v>243</v>
      </c>
      <c r="C84" s="453"/>
      <c r="D84" s="436"/>
      <c r="E84" s="436"/>
      <c r="F84" s="436"/>
      <c r="G84" s="437"/>
    </row>
    <row r="85" spans="1:7" x14ac:dyDescent="0.2">
      <c r="A85" s="81" t="s">
        <v>262</v>
      </c>
      <c r="B85" s="81" t="s">
        <v>233</v>
      </c>
      <c r="C85" s="80" t="s">
        <v>245</v>
      </c>
      <c r="D85" s="81" t="s">
        <v>246</v>
      </c>
      <c r="E85" s="81" t="s">
        <v>239</v>
      </c>
      <c r="G85" s="82" t="s">
        <v>242</v>
      </c>
    </row>
    <row r="86" spans="1:7" ht="16" thickBot="1" x14ac:dyDescent="0.25">
      <c r="A86" s="139">
        <v>0</v>
      </c>
      <c r="B86" s="506">
        <v>0</v>
      </c>
      <c r="C86" s="149">
        <v>0</v>
      </c>
      <c r="D86" s="506">
        <v>0</v>
      </c>
      <c r="E86" s="140">
        <f>A86*C86</f>
        <v>0</v>
      </c>
      <c r="F86" s="160" t="s">
        <v>22</v>
      </c>
      <c r="G86" s="509">
        <f>D86*E86+A86*B86</f>
        <v>0</v>
      </c>
    </row>
    <row r="87" spans="1:7" ht="17" thickTop="1" thickBot="1" x14ac:dyDescent="0.25">
      <c r="A87" s="38"/>
      <c r="B87" s="38"/>
      <c r="C87" s="38"/>
      <c r="D87" s="38"/>
      <c r="E87" s="38"/>
      <c r="F87" s="38"/>
      <c r="G87" s="38"/>
    </row>
    <row r="88" spans="1:7" ht="20" thickTop="1" x14ac:dyDescent="0.25">
      <c r="A88" s="91" t="s">
        <v>247</v>
      </c>
      <c r="B88" s="92"/>
      <c r="C88" s="79" t="s">
        <v>223</v>
      </c>
      <c r="D88" s="137"/>
      <c r="E88" s="137"/>
      <c r="F88" s="137"/>
      <c r="G88" s="138"/>
    </row>
    <row r="89" spans="1:7" x14ac:dyDescent="0.2">
      <c r="A89" s="93" t="s">
        <v>206</v>
      </c>
      <c r="B89" s="94" t="s">
        <v>263</v>
      </c>
      <c r="C89" s="94"/>
      <c r="D89" s="95"/>
      <c r="E89" s="95"/>
      <c r="F89" s="95" t="str">
        <f>F48</f>
        <v>Price ($/unit)</v>
      </c>
      <c r="G89" s="508" t="s">
        <v>201</v>
      </c>
    </row>
    <row r="90" spans="1:7" x14ac:dyDescent="0.2">
      <c r="A90" s="141"/>
      <c r="B90" s="135"/>
      <c r="C90" s="94"/>
      <c r="D90" s="95"/>
      <c r="E90" s="95"/>
      <c r="F90" s="155"/>
      <c r="G90" s="500">
        <f t="shared" ref="G90:G95" si="3">B90*F90</f>
        <v>0</v>
      </c>
    </row>
    <row r="91" spans="1:7" x14ac:dyDescent="0.2">
      <c r="A91" s="141"/>
      <c r="B91" s="135"/>
      <c r="C91" s="94"/>
      <c r="D91" s="95"/>
      <c r="E91" s="95"/>
      <c r="F91" s="155"/>
      <c r="G91" s="500">
        <f t="shared" si="3"/>
        <v>0</v>
      </c>
    </row>
    <row r="92" spans="1:7" x14ac:dyDescent="0.2">
      <c r="A92" s="141"/>
      <c r="B92" s="135"/>
      <c r="C92" s="94"/>
      <c r="D92" s="95"/>
      <c r="E92" s="95"/>
      <c r="F92" s="155"/>
      <c r="G92" s="500">
        <f t="shared" si="3"/>
        <v>0</v>
      </c>
    </row>
    <row r="93" spans="1:7" x14ac:dyDescent="0.2">
      <c r="A93" s="141"/>
      <c r="B93" s="135"/>
      <c r="C93" s="94"/>
      <c r="D93" s="95"/>
      <c r="E93" s="95"/>
      <c r="F93" s="155"/>
      <c r="G93" s="500">
        <f t="shared" si="3"/>
        <v>0</v>
      </c>
    </row>
    <row r="94" spans="1:7" x14ac:dyDescent="0.2">
      <c r="A94" s="141"/>
      <c r="B94" s="135"/>
      <c r="C94" s="94"/>
      <c r="D94" s="95"/>
      <c r="E94" s="95"/>
      <c r="F94" s="155"/>
      <c r="G94" s="500">
        <f t="shared" si="3"/>
        <v>0</v>
      </c>
    </row>
    <row r="95" spans="1:7" x14ac:dyDescent="0.2">
      <c r="A95" s="141"/>
      <c r="B95" s="135"/>
      <c r="C95" s="94"/>
      <c r="D95" s="95"/>
      <c r="E95" s="95"/>
      <c r="F95" s="155"/>
      <c r="G95" s="500">
        <f>B95*F95</f>
        <v>0</v>
      </c>
    </row>
    <row r="96" spans="1:7" x14ac:dyDescent="0.2">
      <c r="A96" s="141"/>
      <c r="B96" s="142"/>
      <c r="C96" s="94"/>
      <c r="D96" s="97"/>
      <c r="E96" s="97"/>
      <c r="F96" s="155"/>
      <c r="G96" s="500">
        <f>B96*F96</f>
        <v>0</v>
      </c>
    </row>
    <row r="97" spans="1:7" ht="16" thickBot="1" x14ac:dyDescent="0.25">
      <c r="A97" s="143"/>
      <c r="B97" s="144"/>
      <c r="C97" s="64"/>
      <c r="D97" s="98"/>
      <c r="E97" s="98"/>
      <c r="F97" s="156"/>
      <c r="G97" s="501">
        <f>B97*F97</f>
        <v>0</v>
      </c>
    </row>
    <row r="98" spans="1:7" ht="17" thickTop="1" thickBot="1" x14ac:dyDescent="0.25">
      <c r="A98" s="99"/>
      <c r="B98" s="100"/>
      <c r="C98" s="64"/>
      <c r="D98" s="98"/>
      <c r="E98" s="98"/>
      <c r="F98" s="100" t="s">
        <v>219</v>
      </c>
      <c r="G98" s="501">
        <f>SUM(G90:G97)</f>
        <v>0</v>
      </c>
    </row>
    <row r="99" spans="1:7" ht="17" thickTop="1" thickBot="1" x14ac:dyDescent="0.25">
      <c r="A99" s="38"/>
      <c r="B99" s="38"/>
      <c r="C99" s="38"/>
      <c r="D99" s="38"/>
      <c r="E99" s="38"/>
      <c r="F99" s="38"/>
      <c r="G99" s="38"/>
    </row>
    <row r="100" spans="1:7" ht="20" thickTop="1" x14ac:dyDescent="0.25">
      <c r="A100" s="102" t="s">
        <v>215</v>
      </c>
      <c r="B100" s="41"/>
      <c r="C100" s="79" t="s">
        <v>223</v>
      </c>
      <c r="D100" s="436"/>
      <c r="E100" s="436"/>
      <c r="F100" s="436"/>
      <c r="G100" s="437"/>
    </row>
    <row r="101" spans="1:7" x14ac:dyDescent="0.2">
      <c r="A101" s="104"/>
      <c r="B101" s="94" t="s">
        <v>252</v>
      </c>
      <c r="C101" s="94" t="str">
        <f>C61</f>
        <v>Rates ($/h)</v>
      </c>
      <c r="D101" s="94" t="s">
        <v>264</v>
      </c>
      <c r="E101" s="94"/>
      <c r="F101" s="94"/>
      <c r="G101" s="118" t="s">
        <v>251</v>
      </c>
    </row>
    <row r="102" spans="1:7" x14ac:dyDescent="0.2">
      <c r="A102" s="104" t="s">
        <v>255</v>
      </c>
      <c r="B102" s="135">
        <v>0</v>
      </c>
      <c r="C102" s="145">
        <v>25</v>
      </c>
      <c r="D102" s="430"/>
      <c r="E102" s="431"/>
      <c r="F102" s="432"/>
      <c r="G102" s="106">
        <f>B102*C102</f>
        <v>0</v>
      </c>
    </row>
    <row r="103" spans="1:7" ht="16" thickBot="1" x14ac:dyDescent="0.25">
      <c r="A103" s="119" t="s">
        <v>256</v>
      </c>
      <c r="B103" s="146">
        <v>0</v>
      </c>
      <c r="C103" s="147">
        <v>0</v>
      </c>
      <c r="D103" s="430"/>
      <c r="E103" s="431"/>
      <c r="F103" s="432"/>
      <c r="G103" s="106">
        <f>B103*C103</f>
        <v>0</v>
      </c>
    </row>
    <row r="104" spans="1:7" ht="16" thickTop="1" x14ac:dyDescent="0.2">
      <c r="A104" s="167"/>
      <c r="B104" s="146"/>
      <c r="C104" s="147"/>
      <c r="D104" s="438"/>
      <c r="E104" s="439"/>
      <c r="F104" s="440"/>
      <c r="G104" s="168">
        <f>B104*C104</f>
        <v>0</v>
      </c>
    </row>
    <row r="105" spans="1:7" ht="16" thickBot="1" x14ac:dyDescent="0.25">
      <c r="A105" s="94"/>
      <c r="B105" s="94"/>
      <c r="C105" s="127"/>
      <c r="D105" s="94"/>
      <c r="E105" s="94"/>
      <c r="F105" s="94" t="s">
        <v>219</v>
      </c>
      <c r="G105" s="172">
        <f>G102+G103+G104</f>
        <v>0</v>
      </c>
    </row>
    <row r="106" spans="1:7" ht="16" thickBot="1" x14ac:dyDescent="0.25">
      <c r="A106" s="169"/>
      <c r="B106" s="170"/>
      <c r="C106" s="171"/>
      <c r="D106" s="170"/>
      <c r="E106" s="170"/>
      <c r="F106" s="182" t="s">
        <v>265</v>
      </c>
      <c r="G106" s="192" t="e">
        <f>G105+G98+G86+G82+G78+G73</f>
        <v>#VALUE!</v>
      </c>
    </row>
    <row r="107" spans="1:7" ht="16" thickBot="1" x14ac:dyDescent="0.25">
      <c r="A107" s="165"/>
      <c r="B107" s="120"/>
      <c r="C107" s="166"/>
      <c r="D107" s="120"/>
      <c r="E107" s="120"/>
      <c r="F107" s="120"/>
      <c r="G107" s="164"/>
    </row>
    <row r="108" spans="1:7" ht="28" thickTop="1" thickBot="1" x14ac:dyDescent="0.35">
      <c r="A108" s="443" t="str">
        <f>A18</f>
        <v>Subdivision/Band Fences</v>
      </c>
      <c r="B108" s="444"/>
      <c r="C108" s="444"/>
      <c r="D108" s="444"/>
      <c r="E108" s="444"/>
      <c r="F108" s="444"/>
      <c r="G108" s="445"/>
    </row>
    <row r="109" spans="1:7" ht="20" thickTop="1" x14ac:dyDescent="0.25">
      <c r="A109" s="67" t="s">
        <v>220</v>
      </c>
      <c r="B109" s="68"/>
      <c r="C109" s="69" t="s">
        <v>221</v>
      </c>
      <c r="D109" s="68" t="s">
        <v>222</v>
      </c>
      <c r="E109" s="70"/>
      <c r="F109" s="70"/>
      <c r="G109" s="71"/>
    </row>
    <row r="110" spans="1:7" ht="16" thickBot="1" x14ac:dyDescent="0.25">
      <c r="A110" s="72"/>
      <c r="B110" s="73"/>
      <c r="C110" s="74" t="str">
        <f>B9</f>
        <v xml:space="preserve"> </v>
      </c>
      <c r="D110" s="75" t="e">
        <f>C110*3.3</f>
        <v>#VALUE!</v>
      </c>
      <c r="E110" s="73"/>
      <c r="F110" s="73"/>
      <c r="G110" s="76"/>
    </row>
    <row r="111" spans="1:7" ht="20" thickTop="1" x14ac:dyDescent="0.25">
      <c r="A111" s="446" t="str">
        <f>A9</f>
        <v>Closure of subdivisions/bands</v>
      </c>
      <c r="B111" s="447"/>
      <c r="C111" s="79" t="s">
        <v>223</v>
      </c>
      <c r="D111" s="436"/>
      <c r="E111" s="436"/>
      <c r="F111" s="436"/>
      <c r="G111" s="437"/>
    </row>
    <row r="112" spans="1:7" x14ac:dyDescent="0.2">
      <c r="A112" s="80" t="str">
        <f>A72</f>
        <v>Number of wires</v>
      </c>
      <c r="B112" s="81" t="s">
        <v>221</v>
      </c>
      <c r="C112" s="81" t="s">
        <v>222</v>
      </c>
      <c r="D112" s="81" t="s">
        <v>226</v>
      </c>
      <c r="E112" s="81" t="s">
        <v>227</v>
      </c>
      <c r="F112" s="81" t="str">
        <f>F72</f>
        <v>Price ($/roll)</v>
      </c>
      <c r="G112" s="82" t="s">
        <v>266</v>
      </c>
    </row>
    <row r="113" spans="1:7" ht="16" thickBot="1" x14ac:dyDescent="0.25">
      <c r="A113" s="139">
        <v>0</v>
      </c>
      <c r="B113" s="83" t="e">
        <f>A113*C110</f>
        <v>#VALUE!</v>
      </c>
      <c r="C113" s="83" t="e">
        <f>B113*3.3</f>
        <v>#VALUE!</v>
      </c>
      <c r="D113" s="300"/>
      <c r="E113" s="84" t="e">
        <f>B113/D113</f>
        <v>#VALUE!</v>
      </c>
      <c r="F113" s="159"/>
      <c r="G113" s="325" t="e">
        <f>E113*F113</f>
        <v>#VALUE!</v>
      </c>
    </row>
    <row r="114" spans="1:7" ht="11" customHeight="1" thickTop="1" thickBot="1" x14ac:dyDescent="0.25">
      <c r="A114" s="38"/>
      <c r="B114" s="38"/>
      <c r="C114" s="38"/>
      <c r="D114" s="38"/>
      <c r="E114" s="38"/>
      <c r="F114" s="38"/>
      <c r="G114" s="38"/>
    </row>
    <row r="115" spans="1:7" ht="20" thickTop="1" x14ac:dyDescent="0.25">
      <c r="A115" s="87" t="str">
        <f>A75</f>
        <v>Fence posts</v>
      </c>
      <c r="B115" s="88"/>
      <c r="C115" s="79" t="s">
        <v>223</v>
      </c>
      <c r="D115" s="137"/>
      <c r="E115" s="137"/>
      <c r="F115" s="137"/>
      <c r="G115" s="138"/>
    </row>
    <row r="116" spans="1:7" x14ac:dyDescent="0.2">
      <c r="A116" s="57" t="str">
        <f>A76</f>
        <v>Spacing between stakes</v>
      </c>
      <c r="B116" s="116"/>
      <c r="C116" s="116"/>
      <c r="D116" s="116"/>
      <c r="E116" s="116"/>
      <c r="F116" s="116"/>
      <c r="G116" s="117"/>
    </row>
    <row r="117" spans="1:7" x14ac:dyDescent="0.2">
      <c r="A117" s="57" t="s">
        <v>221</v>
      </c>
      <c r="B117" s="116" t="s">
        <v>222</v>
      </c>
      <c r="C117" s="116"/>
      <c r="D117" s="116" t="str">
        <f>D77</f>
        <v>Pickets required</v>
      </c>
      <c r="E117" s="116" t="str">
        <f>E77</f>
        <v>Price ($/stake)</v>
      </c>
      <c r="F117" s="116"/>
      <c r="G117" s="117" t="str">
        <f>G77</f>
        <v>Cost of pickets</v>
      </c>
    </row>
    <row r="118" spans="1:7" ht="16" thickBot="1" x14ac:dyDescent="0.25">
      <c r="A118" s="174">
        <v>0</v>
      </c>
      <c r="B118" s="121">
        <f>A118*3.3</f>
        <v>0</v>
      </c>
      <c r="C118" s="121"/>
      <c r="D118" s="173" t="e">
        <f>D110/B118*1.1</f>
        <v>#VALUE!</v>
      </c>
      <c r="E118" s="510"/>
      <c r="F118" s="121"/>
      <c r="G118" s="326" t="e">
        <f>D118*E118</f>
        <v>#VALUE!</v>
      </c>
    </row>
    <row r="119" spans="1:7" ht="12" customHeight="1" thickTop="1" thickBot="1" x14ac:dyDescent="0.25">
      <c r="A119" s="38"/>
      <c r="B119" s="38"/>
      <c r="C119" s="38"/>
      <c r="D119" s="38"/>
      <c r="E119" s="38"/>
      <c r="F119" s="38"/>
      <c r="G119" s="38"/>
    </row>
    <row r="120" spans="1:7" ht="20" thickTop="1" x14ac:dyDescent="0.25">
      <c r="A120" s="87" t="str">
        <f>A80</f>
        <v>Insulators</v>
      </c>
      <c r="B120" s="88"/>
      <c r="C120" s="79" t="str">
        <f>C115</f>
        <v>Explanations</v>
      </c>
      <c r="D120" s="436"/>
      <c r="E120" s="436"/>
      <c r="F120" s="436"/>
      <c r="G120" s="437"/>
    </row>
    <row r="121" spans="1:7" x14ac:dyDescent="0.2">
      <c r="A121" s="80" t="str">
        <f>A81</f>
        <v>Number/stake</v>
      </c>
      <c r="B121" s="81" t="str">
        <f>B81</f>
        <v>Pickets</v>
      </c>
      <c r="C121" s="81" t="str">
        <f>C81</f>
        <v>Insulators required</v>
      </c>
      <c r="D121" s="81"/>
      <c r="E121" s="81" t="str">
        <f>C121</f>
        <v>Insulators required</v>
      </c>
      <c r="F121" s="81" t="s">
        <v>267</v>
      </c>
      <c r="G121" s="82" t="str">
        <f>G81</f>
        <v>Cost of insulators</v>
      </c>
    </row>
    <row r="122" spans="1:7" ht="16" thickBot="1" x14ac:dyDescent="0.25">
      <c r="A122" s="139">
        <v>0</v>
      </c>
      <c r="B122" s="140" t="e">
        <f>D118</f>
        <v>#VALUE!</v>
      </c>
      <c r="C122" s="140" t="e">
        <f>A122*B122</f>
        <v>#VALUE!</v>
      </c>
      <c r="D122" s="140"/>
      <c r="E122" s="140" t="e">
        <f>C122</f>
        <v>#VALUE!</v>
      </c>
      <c r="F122" s="506">
        <v>0</v>
      </c>
      <c r="G122" s="325" t="e">
        <f>E122*F122</f>
        <v>#VALUE!</v>
      </c>
    </row>
    <row r="123" spans="1:7" ht="9.5" customHeight="1" thickTop="1" thickBot="1" x14ac:dyDescent="0.25">
      <c r="A123" s="38"/>
      <c r="B123" s="38"/>
      <c r="C123" s="38"/>
      <c r="D123" s="38"/>
      <c r="E123" s="38"/>
      <c r="F123" s="38"/>
      <c r="G123" s="38"/>
    </row>
    <row r="124" spans="1:7" ht="20" thickTop="1" x14ac:dyDescent="0.25">
      <c r="A124" s="87" t="str">
        <f>A84</f>
        <v>Corner material</v>
      </c>
      <c r="B124" s="88"/>
      <c r="C124" s="79" t="str">
        <f>C120</f>
        <v>Explanations</v>
      </c>
      <c r="D124" s="436"/>
      <c r="E124" s="436"/>
      <c r="F124" s="436"/>
      <c r="G124" s="437"/>
    </row>
    <row r="125" spans="1:7" x14ac:dyDescent="0.2">
      <c r="A125" s="80" t="str">
        <f>A85</f>
        <v>Number of corner posts</v>
      </c>
      <c r="B125" s="80" t="str">
        <f t="shared" ref="B125:G125" si="4">B85</f>
        <v>Price ($/stake)</v>
      </c>
      <c r="C125" s="80" t="str">
        <f t="shared" si="4"/>
        <v>Units/Picket</v>
      </c>
      <c r="D125" s="80" t="str">
        <f t="shared" si="4"/>
        <v>$/unit</v>
      </c>
      <c r="E125" s="80" t="str">
        <f t="shared" si="4"/>
        <v>Units required</v>
      </c>
      <c r="F125" s="80">
        <f t="shared" si="4"/>
        <v>0</v>
      </c>
      <c r="G125" s="80" t="str">
        <f t="shared" si="4"/>
        <v>Corner material</v>
      </c>
    </row>
    <row r="126" spans="1:7" ht="16" thickBot="1" x14ac:dyDescent="0.25">
      <c r="A126" s="139">
        <v>0</v>
      </c>
      <c r="B126" s="148">
        <v>0</v>
      </c>
      <c r="C126" s="149">
        <v>2</v>
      </c>
      <c r="D126" s="148">
        <v>0</v>
      </c>
      <c r="E126" s="140">
        <f>A126*C126</f>
        <v>0</v>
      </c>
      <c r="F126" s="151" t="s">
        <v>22</v>
      </c>
      <c r="G126" s="324">
        <f>D126*E126+A126*B126</f>
        <v>0</v>
      </c>
    </row>
    <row r="127" spans="1:7" ht="10.25" customHeight="1" thickTop="1" thickBot="1" x14ac:dyDescent="0.25">
      <c r="A127" s="38"/>
      <c r="B127" s="38"/>
      <c r="C127" s="38"/>
      <c r="D127" s="38"/>
      <c r="E127" s="38"/>
      <c r="F127" s="38"/>
      <c r="G127" s="38"/>
    </row>
    <row r="128" spans="1:7" ht="20" thickTop="1" x14ac:dyDescent="0.25">
      <c r="A128" s="91" t="s">
        <v>268</v>
      </c>
      <c r="B128" s="92"/>
      <c r="C128" s="79" t="s">
        <v>223</v>
      </c>
      <c r="D128" s="436"/>
      <c r="E128" s="436"/>
      <c r="F128" s="436"/>
      <c r="G128" s="437"/>
    </row>
    <row r="129" spans="1:7" x14ac:dyDescent="0.2">
      <c r="A129" s="93" t="s">
        <v>206</v>
      </c>
      <c r="B129" s="94" t="str">
        <f>B89</f>
        <v>Number</v>
      </c>
      <c r="C129" s="94"/>
      <c r="D129" s="95"/>
      <c r="E129" s="95"/>
      <c r="F129" s="95" t="str">
        <f>F89</f>
        <v>Price ($/unit)</v>
      </c>
      <c r="G129" s="96" t="s">
        <v>201</v>
      </c>
    </row>
    <row r="130" spans="1:7" ht="16" thickBot="1" x14ac:dyDescent="0.25">
      <c r="A130" s="134" t="s">
        <v>269</v>
      </c>
      <c r="B130" s="135"/>
      <c r="C130" s="94"/>
      <c r="D130" s="95"/>
      <c r="E130" s="95"/>
      <c r="F130" s="136"/>
      <c r="G130" s="501">
        <f>B130*F130</f>
        <v>0</v>
      </c>
    </row>
    <row r="131" spans="1:7" ht="17" thickTop="1" thickBot="1" x14ac:dyDescent="0.25">
      <c r="A131" s="134" t="s">
        <v>250</v>
      </c>
      <c r="B131" s="135"/>
      <c r="C131" s="94"/>
      <c r="D131" s="95"/>
      <c r="E131" s="95"/>
      <c r="F131" s="136"/>
      <c r="G131" s="501">
        <f t="shared" ref="G131:G132" si="5">B131*F131</f>
        <v>0</v>
      </c>
    </row>
    <row r="132" spans="1:7" ht="17" thickTop="1" thickBot="1" x14ac:dyDescent="0.25">
      <c r="A132" s="134" t="s">
        <v>270</v>
      </c>
      <c r="B132" s="135"/>
      <c r="C132" s="94"/>
      <c r="D132" s="95"/>
      <c r="E132" s="95"/>
      <c r="F132" s="136"/>
      <c r="G132" s="501">
        <f t="shared" si="5"/>
        <v>0</v>
      </c>
    </row>
    <row r="133" spans="1:7" ht="17" thickTop="1" thickBot="1" x14ac:dyDescent="0.25">
      <c r="A133" s="141"/>
      <c r="B133" s="135"/>
      <c r="C133" s="94"/>
      <c r="D133" s="95"/>
      <c r="E133" s="95"/>
      <c r="F133" s="155"/>
      <c r="G133" s="501">
        <f t="shared" ref="G133:G136" si="6">B133*F133</f>
        <v>0</v>
      </c>
    </row>
    <row r="134" spans="1:7" ht="17" thickTop="1" thickBot="1" x14ac:dyDescent="0.25">
      <c r="A134" s="141"/>
      <c r="B134" s="135"/>
      <c r="C134" s="94"/>
      <c r="D134" s="95"/>
      <c r="E134" s="95"/>
      <c r="F134" s="155"/>
      <c r="G134" s="501">
        <f t="shared" si="6"/>
        <v>0</v>
      </c>
    </row>
    <row r="135" spans="1:7" ht="17" thickTop="1" thickBot="1" x14ac:dyDescent="0.25">
      <c r="A135" s="141"/>
      <c r="B135" s="135"/>
      <c r="C135" s="94"/>
      <c r="D135" s="95"/>
      <c r="E135" s="95"/>
      <c r="F135" s="155"/>
      <c r="G135" s="501">
        <f t="shared" si="6"/>
        <v>0</v>
      </c>
    </row>
    <row r="136" spans="1:7" ht="17" thickTop="1" thickBot="1" x14ac:dyDescent="0.25">
      <c r="A136" s="141"/>
      <c r="B136" s="142"/>
      <c r="C136" s="94"/>
      <c r="D136" s="97"/>
      <c r="E136" s="97"/>
      <c r="F136" s="155"/>
      <c r="G136" s="501">
        <f t="shared" si="6"/>
        <v>0</v>
      </c>
    </row>
    <row r="137" spans="1:7" ht="17" thickTop="1" thickBot="1" x14ac:dyDescent="0.25">
      <c r="A137" s="143"/>
      <c r="B137" s="144"/>
      <c r="C137" s="64"/>
      <c r="D137" s="98"/>
      <c r="E137" s="98"/>
      <c r="F137" s="156"/>
      <c r="G137" s="501">
        <f>B137*F137</f>
        <v>0</v>
      </c>
    </row>
    <row r="138" spans="1:7" ht="17" thickTop="1" thickBot="1" x14ac:dyDescent="0.25">
      <c r="A138" s="99"/>
      <c r="B138" s="100"/>
      <c r="C138" s="64"/>
      <c r="D138" s="98"/>
      <c r="E138" s="98"/>
      <c r="F138" s="175" t="s">
        <v>219</v>
      </c>
      <c r="G138" s="501">
        <f>SUM(G130:G137)</f>
        <v>0</v>
      </c>
    </row>
    <row r="139" spans="1:7" ht="10.25" customHeight="1" thickTop="1" thickBot="1" x14ac:dyDescent="0.25">
      <c r="A139" s="122"/>
      <c r="B139" s="123"/>
      <c r="C139" s="124"/>
      <c r="D139" s="125"/>
      <c r="E139" s="125"/>
      <c r="F139" s="123"/>
      <c r="G139" s="126"/>
    </row>
    <row r="140" spans="1:7" ht="21" thickTop="1" thickBot="1" x14ac:dyDescent="0.3">
      <c r="A140" s="102" t="s">
        <v>215</v>
      </c>
      <c r="B140" s="41"/>
      <c r="C140" s="79" t="s">
        <v>223</v>
      </c>
      <c r="D140" s="441"/>
      <c r="E140" s="441"/>
      <c r="F140" s="441"/>
      <c r="G140" s="442"/>
    </row>
    <row r="141" spans="1:7" ht="16" thickTop="1" x14ac:dyDescent="0.2">
      <c r="A141" s="104"/>
      <c r="B141" s="94" t="s">
        <v>252</v>
      </c>
      <c r="C141" s="94" t="str">
        <f>C101</f>
        <v>Rates ($/h)</v>
      </c>
      <c r="D141" s="79" t="s">
        <v>254</v>
      </c>
      <c r="E141" s="94"/>
      <c r="F141" s="94"/>
      <c r="G141" s="94" t="s">
        <v>251</v>
      </c>
    </row>
    <row r="142" spans="1:7" x14ac:dyDescent="0.2">
      <c r="A142" s="104" t="s">
        <v>255</v>
      </c>
      <c r="B142" s="135">
        <v>0</v>
      </c>
      <c r="C142" s="145">
        <v>25</v>
      </c>
      <c r="D142" s="430"/>
      <c r="E142" s="431"/>
      <c r="F142" s="432"/>
      <c r="G142" s="511">
        <f>B142*C142</f>
        <v>0</v>
      </c>
    </row>
    <row r="143" spans="1:7" ht="16" thickBot="1" x14ac:dyDescent="0.25">
      <c r="A143" s="119" t="s">
        <v>256</v>
      </c>
      <c r="B143" s="146">
        <v>0</v>
      </c>
      <c r="C143" s="147">
        <v>0</v>
      </c>
      <c r="D143" s="430"/>
      <c r="E143" s="431"/>
      <c r="F143" s="432"/>
      <c r="G143" s="511">
        <f>B143*C143</f>
        <v>0</v>
      </c>
    </row>
    <row r="144" spans="1:7" ht="17" thickTop="1" thickBot="1" x14ac:dyDescent="0.25">
      <c r="A144" s="143"/>
      <c r="B144" s="157"/>
      <c r="C144" s="158"/>
      <c r="D144" s="433"/>
      <c r="E144" s="434"/>
      <c r="F144" s="435"/>
      <c r="G144" s="512">
        <f>B144*C144</f>
        <v>0</v>
      </c>
    </row>
    <row r="145" spans="1:7" ht="17" thickTop="1" thickBot="1" x14ac:dyDescent="0.25">
      <c r="A145" s="108"/>
      <c r="B145" s="109"/>
      <c r="C145" s="110"/>
      <c r="D145" s="120"/>
      <c r="E145" s="109"/>
      <c r="F145" s="109" t="s">
        <v>219</v>
      </c>
      <c r="G145" s="513">
        <f>G142+G143+G144</f>
        <v>0</v>
      </c>
    </row>
    <row r="146" spans="1:7" ht="16" thickTop="1" x14ac:dyDescent="0.2">
      <c r="F146" s="181" t="s">
        <v>271</v>
      </c>
      <c r="G146" s="162" t="e">
        <f>G145+G138+G126+G122+G118+G113</f>
        <v>#VALUE!</v>
      </c>
    </row>
  </sheetData>
  <sheetProtection sheet="1" objects="1" scenarios="1"/>
  <mergeCells count="34">
    <mergeCell ref="A29:G29"/>
    <mergeCell ref="A36:C36"/>
    <mergeCell ref="A37:B37"/>
    <mergeCell ref="A68:G68"/>
    <mergeCell ref="A75:C75"/>
    <mergeCell ref="D63:F63"/>
    <mergeCell ref="D64:F64"/>
    <mergeCell ref="D71:G71"/>
    <mergeCell ref="D75:G75"/>
    <mergeCell ref="D103:F103"/>
    <mergeCell ref="A108:G108"/>
    <mergeCell ref="A111:B111"/>
    <mergeCell ref="D33:G33"/>
    <mergeCell ref="D37:G37"/>
    <mergeCell ref="D40:G40"/>
    <mergeCell ref="C43:G43"/>
    <mergeCell ref="D47:G47"/>
    <mergeCell ref="D60:F60"/>
    <mergeCell ref="D62:F62"/>
    <mergeCell ref="A76:C76"/>
    <mergeCell ref="D80:G80"/>
    <mergeCell ref="D84:G84"/>
    <mergeCell ref="B84:C84"/>
    <mergeCell ref="D100:G100"/>
    <mergeCell ref="D102:F102"/>
    <mergeCell ref="D143:F143"/>
    <mergeCell ref="D144:F144"/>
    <mergeCell ref="D124:G124"/>
    <mergeCell ref="D104:F104"/>
    <mergeCell ref="D111:G111"/>
    <mergeCell ref="D120:G120"/>
    <mergeCell ref="D128:G128"/>
    <mergeCell ref="D140:G140"/>
    <mergeCell ref="D142:F142"/>
  </mergeCells>
  <pageMargins left="0.7" right="0.7" top="0.75" bottom="0.75" header="0.3" footer="0.3"/>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FBA3-EECF-4CF8-AA7B-16162C8E88DE}">
  <dimension ref="A1:M42"/>
  <sheetViews>
    <sheetView topLeftCell="A13" workbookViewId="0">
      <selection activeCell="A24" sqref="A24"/>
    </sheetView>
  </sheetViews>
  <sheetFormatPr baseColWidth="10" defaultColWidth="8.83203125" defaultRowHeight="15" x14ac:dyDescent="0.2"/>
  <cols>
    <col min="1" max="1" width="39.5" bestFit="1" customWidth="1"/>
    <col min="2" max="2" width="9" customWidth="1"/>
    <col min="3" max="3" width="27.83203125" customWidth="1"/>
    <col min="4" max="4" width="27.5" customWidth="1"/>
  </cols>
  <sheetData>
    <row r="1" spans="1:13" ht="29" x14ac:dyDescent="0.35">
      <c r="A1" s="15"/>
      <c r="B1" s="488" t="s">
        <v>272</v>
      </c>
      <c r="C1" s="489"/>
      <c r="D1" s="15"/>
    </row>
    <row r="2" spans="1:13" ht="32.5" customHeight="1" x14ac:dyDescent="0.25">
      <c r="A2" s="15"/>
      <c r="B2" s="16"/>
      <c r="C2" s="16"/>
      <c r="D2" s="15"/>
    </row>
    <row r="3" spans="1:13" ht="20" thickBot="1" x14ac:dyDescent="0.3">
      <c r="A3" s="490"/>
      <c r="B3" s="490"/>
      <c r="C3" s="490" t="s">
        <v>185</v>
      </c>
      <c r="D3" s="490" t="str">
        <f>'3-Project description'!B7</f>
        <v xml:space="preserve"> </v>
      </c>
    </row>
    <row r="4" spans="1:13" ht="20" thickBot="1" x14ac:dyDescent="0.3">
      <c r="A4" s="491" t="s">
        <v>186</v>
      </c>
      <c r="B4" s="490">
        <f>'3-Project description'!B8</f>
        <v>0</v>
      </c>
      <c r="C4" s="492"/>
      <c r="D4" s="492"/>
    </row>
    <row r="5" spans="1:13" ht="17" thickTop="1" thickBot="1" x14ac:dyDescent="0.25">
      <c r="A5" s="361" t="s">
        <v>206</v>
      </c>
      <c r="B5" s="18" t="s">
        <v>263</v>
      </c>
      <c r="C5" s="19" t="s">
        <v>249</v>
      </c>
      <c r="D5" s="20" t="s">
        <v>201</v>
      </c>
    </row>
    <row r="6" spans="1:13" ht="17" thickTop="1" thickBot="1" x14ac:dyDescent="0.25">
      <c r="A6" s="362" t="s">
        <v>273</v>
      </c>
      <c r="B6" s="353">
        <v>0</v>
      </c>
      <c r="C6" s="21">
        <v>0</v>
      </c>
      <c r="D6" s="22">
        <f>B6*C6</f>
        <v>0</v>
      </c>
      <c r="G6" s="14"/>
      <c r="H6" s="14"/>
      <c r="I6" s="14"/>
      <c r="J6" s="14"/>
      <c r="K6" s="14"/>
      <c r="L6" s="14"/>
      <c r="M6" s="14"/>
    </row>
    <row r="7" spans="1:13" ht="17" thickTop="1" thickBot="1" x14ac:dyDescent="0.25">
      <c r="A7" s="363" t="s">
        <v>274</v>
      </c>
      <c r="B7" s="353">
        <v>0</v>
      </c>
      <c r="C7" s="24">
        <v>0</v>
      </c>
      <c r="D7" s="22">
        <f t="shared" ref="D7:D25" si="0">B7*C7</f>
        <v>0</v>
      </c>
    </row>
    <row r="8" spans="1:13" ht="17" thickTop="1" thickBot="1" x14ac:dyDescent="0.25">
      <c r="A8" s="363" t="s">
        <v>275</v>
      </c>
      <c r="B8" s="353">
        <v>0</v>
      </c>
      <c r="C8" s="24">
        <v>0</v>
      </c>
      <c r="D8" s="22">
        <f t="shared" si="0"/>
        <v>0</v>
      </c>
    </row>
    <row r="9" spans="1:13" ht="17" thickTop="1" thickBot="1" x14ac:dyDescent="0.25">
      <c r="A9" s="364" t="s">
        <v>276</v>
      </c>
      <c r="B9" s="354">
        <v>0</v>
      </c>
      <c r="C9" s="24">
        <v>7</v>
      </c>
      <c r="D9" s="22">
        <f t="shared" si="0"/>
        <v>0</v>
      </c>
    </row>
    <row r="10" spans="1:13" ht="17" thickTop="1" thickBot="1" x14ac:dyDescent="0.25">
      <c r="A10" s="364" t="s">
        <v>277</v>
      </c>
      <c r="B10" s="354">
        <v>3</v>
      </c>
      <c r="C10" s="24">
        <v>2</v>
      </c>
      <c r="D10" s="22">
        <f t="shared" si="0"/>
        <v>6</v>
      </c>
    </row>
    <row r="11" spans="1:13" ht="17" thickTop="1" thickBot="1" x14ac:dyDescent="0.25">
      <c r="A11" s="364" t="s">
        <v>278</v>
      </c>
      <c r="B11" s="354">
        <v>3</v>
      </c>
      <c r="C11" s="24">
        <v>15</v>
      </c>
      <c r="D11" s="22">
        <f t="shared" si="0"/>
        <v>45</v>
      </c>
    </row>
    <row r="12" spans="1:13" ht="17" thickTop="1" thickBot="1" x14ac:dyDescent="0.25">
      <c r="A12" s="364" t="s">
        <v>279</v>
      </c>
      <c r="B12" s="354">
        <v>3</v>
      </c>
      <c r="C12" s="24">
        <v>12</v>
      </c>
      <c r="D12" s="22">
        <f t="shared" si="0"/>
        <v>36</v>
      </c>
    </row>
    <row r="13" spans="1:13" ht="17" thickTop="1" thickBot="1" x14ac:dyDescent="0.25">
      <c r="A13" s="364" t="s">
        <v>280</v>
      </c>
      <c r="B13" s="354">
        <v>0</v>
      </c>
      <c r="C13" s="24">
        <v>1.25</v>
      </c>
      <c r="D13" s="22">
        <f t="shared" si="0"/>
        <v>0</v>
      </c>
    </row>
    <row r="14" spans="1:13" ht="17" thickTop="1" thickBot="1" x14ac:dyDescent="0.25">
      <c r="A14" s="364" t="s">
        <v>281</v>
      </c>
      <c r="B14" s="354">
        <v>0</v>
      </c>
      <c r="C14" s="24">
        <v>60</v>
      </c>
      <c r="D14" s="22">
        <f t="shared" si="0"/>
        <v>0</v>
      </c>
    </row>
    <row r="15" spans="1:13" ht="17" thickTop="1" thickBot="1" x14ac:dyDescent="0.25">
      <c r="A15" s="364" t="s">
        <v>282</v>
      </c>
      <c r="B15" s="354">
        <v>0</v>
      </c>
      <c r="C15" s="24">
        <v>15</v>
      </c>
      <c r="D15" s="22">
        <f t="shared" si="0"/>
        <v>0</v>
      </c>
    </row>
    <row r="16" spans="1:13" ht="17" thickTop="1" thickBot="1" x14ac:dyDescent="0.25">
      <c r="A16" s="364" t="s">
        <v>283</v>
      </c>
      <c r="B16" s="354">
        <v>0</v>
      </c>
      <c r="C16" s="24">
        <v>3</v>
      </c>
      <c r="D16" s="22">
        <f t="shared" si="0"/>
        <v>0</v>
      </c>
    </row>
    <row r="17" spans="1:8" ht="17" thickTop="1" thickBot="1" x14ac:dyDescent="0.25">
      <c r="A17" s="364" t="s">
        <v>284</v>
      </c>
      <c r="B17" s="354">
        <v>0</v>
      </c>
      <c r="C17" s="24">
        <v>3</v>
      </c>
      <c r="D17" s="22">
        <f t="shared" si="0"/>
        <v>0</v>
      </c>
    </row>
    <row r="18" spans="1:8" ht="17" thickTop="1" thickBot="1" x14ac:dyDescent="0.25">
      <c r="A18" s="364"/>
      <c r="B18" s="354"/>
      <c r="C18" s="24"/>
      <c r="D18" s="22">
        <f t="shared" si="0"/>
        <v>0</v>
      </c>
    </row>
    <row r="19" spans="1:8" ht="17" thickTop="1" thickBot="1" x14ac:dyDescent="0.25">
      <c r="A19" s="364"/>
      <c r="B19" s="354"/>
      <c r="C19" s="24"/>
      <c r="D19" s="22">
        <f t="shared" si="0"/>
        <v>0</v>
      </c>
    </row>
    <row r="20" spans="1:8" ht="17" thickTop="1" thickBot="1" x14ac:dyDescent="0.25">
      <c r="A20" s="364"/>
      <c r="B20" s="354"/>
      <c r="C20" s="24"/>
      <c r="D20" s="22">
        <f t="shared" si="0"/>
        <v>0</v>
      </c>
      <c r="H20" t="s">
        <v>22</v>
      </c>
    </row>
    <row r="21" spans="1:8" ht="17" thickTop="1" thickBot="1" x14ac:dyDescent="0.25">
      <c r="A21" s="365"/>
      <c r="B21" s="355"/>
      <c r="C21" s="250"/>
      <c r="D21" s="25">
        <f t="shared" si="0"/>
        <v>0</v>
      </c>
    </row>
    <row r="22" spans="1:8" ht="18" thickTop="1" thickBot="1" x14ac:dyDescent="0.25">
      <c r="A22" s="366" t="s">
        <v>285</v>
      </c>
      <c r="B22" s="356"/>
      <c r="C22" s="26"/>
      <c r="D22" s="27">
        <f>SUM(D6:D21)</f>
        <v>87</v>
      </c>
    </row>
    <row r="23" spans="1:8" ht="19" thickTop="1" thickBot="1" x14ac:dyDescent="0.25">
      <c r="A23" s="367" t="s">
        <v>215</v>
      </c>
      <c r="B23" s="357" t="s">
        <v>207</v>
      </c>
      <c r="C23" s="28" t="s">
        <v>286</v>
      </c>
      <c r="D23" s="29"/>
    </row>
    <row r="24" spans="1:8" ht="17" thickTop="1" thickBot="1" x14ac:dyDescent="0.25">
      <c r="A24" s="368" t="s">
        <v>359</v>
      </c>
      <c r="B24" s="358">
        <v>0</v>
      </c>
      <c r="C24" s="30">
        <v>25</v>
      </c>
      <c r="D24" s="31">
        <f t="shared" si="0"/>
        <v>0</v>
      </c>
    </row>
    <row r="25" spans="1:8" ht="17" thickTop="1" thickBot="1" x14ac:dyDescent="0.25">
      <c r="A25" s="369" t="s">
        <v>288</v>
      </c>
      <c r="B25" s="130">
        <v>0</v>
      </c>
      <c r="C25" s="32">
        <v>0</v>
      </c>
      <c r="D25" s="33">
        <f t="shared" si="0"/>
        <v>0</v>
      </c>
    </row>
    <row r="26" spans="1:8" ht="17" thickTop="1" thickBot="1" x14ac:dyDescent="0.25">
      <c r="A26" s="369" t="s">
        <v>289</v>
      </c>
      <c r="B26" s="130">
        <v>0</v>
      </c>
      <c r="C26" s="348"/>
      <c r="D26" s="33">
        <f>B26*C27</f>
        <v>0</v>
      </c>
    </row>
    <row r="27" spans="1:8" ht="17" thickTop="1" x14ac:dyDescent="0.2">
      <c r="A27" s="370" t="s">
        <v>290</v>
      </c>
      <c r="B27" s="359"/>
      <c r="C27" s="349">
        <v>0</v>
      </c>
      <c r="D27" s="350">
        <f>D24+D25+D26</f>
        <v>0</v>
      </c>
    </row>
    <row r="28" spans="1:8" ht="17" thickBot="1" x14ac:dyDescent="0.25">
      <c r="A28" s="371" t="s">
        <v>291</v>
      </c>
      <c r="B28" s="360"/>
      <c r="C28" s="351"/>
      <c r="D28" s="352">
        <f>D22+D27</f>
        <v>87</v>
      </c>
    </row>
    <row r="29" spans="1:8" x14ac:dyDescent="0.2">
      <c r="A29" s="35"/>
      <c r="B29" s="35"/>
      <c r="C29" s="35"/>
      <c r="D29" s="35"/>
    </row>
    <row r="30" spans="1:8" x14ac:dyDescent="0.2">
      <c r="A30" s="35"/>
      <c r="B30" s="35"/>
      <c r="C30" s="35"/>
      <c r="D30" s="35"/>
    </row>
    <row r="31" spans="1:8" x14ac:dyDescent="0.2">
      <c r="A31" s="35"/>
      <c r="B31" s="35"/>
      <c r="C31" s="35"/>
      <c r="D31" s="35"/>
    </row>
    <row r="32" spans="1:8" s="267" customFormat="1" ht="30" thickBot="1" x14ac:dyDescent="0.4">
      <c r="A32" s="372" t="s">
        <v>292</v>
      </c>
      <c r="B32" s="266"/>
      <c r="C32" s="266"/>
      <c r="D32" s="266"/>
    </row>
    <row r="33" spans="1:4" x14ac:dyDescent="0.2">
      <c r="A33" s="460" t="s">
        <v>22</v>
      </c>
      <c r="B33" s="461"/>
      <c r="C33" s="461"/>
      <c r="D33" s="462"/>
    </row>
    <row r="34" spans="1:4" x14ac:dyDescent="0.2">
      <c r="A34" s="463"/>
      <c r="B34" s="464"/>
      <c r="C34" s="464"/>
      <c r="D34" s="465"/>
    </row>
    <row r="35" spans="1:4" x14ac:dyDescent="0.2">
      <c r="A35" s="463"/>
      <c r="B35" s="464"/>
      <c r="C35" s="464"/>
      <c r="D35" s="465"/>
    </row>
    <row r="36" spans="1:4" x14ac:dyDescent="0.2">
      <c r="A36" s="463"/>
      <c r="B36" s="464"/>
      <c r="C36" s="464"/>
      <c r="D36" s="465"/>
    </row>
    <row r="37" spans="1:4" x14ac:dyDescent="0.2">
      <c r="A37" s="463"/>
      <c r="B37" s="464"/>
      <c r="C37" s="464"/>
      <c r="D37" s="465"/>
    </row>
    <row r="38" spans="1:4" x14ac:dyDescent="0.2">
      <c r="A38" s="463"/>
      <c r="B38" s="464"/>
      <c r="C38" s="464"/>
      <c r="D38" s="465"/>
    </row>
    <row r="39" spans="1:4" x14ac:dyDescent="0.2">
      <c r="A39" s="463"/>
      <c r="B39" s="464"/>
      <c r="C39" s="464"/>
      <c r="D39" s="465"/>
    </row>
    <row r="40" spans="1:4" x14ac:dyDescent="0.2">
      <c r="A40" s="463"/>
      <c r="B40" s="464"/>
      <c r="C40" s="464"/>
      <c r="D40" s="465"/>
    </row>
    <row r="41" spans="1:4" x14ac:dyDescent="0.2">
      <c r="A41" s="463"/>
      <c r="B41" s="464"/>
      <c r="C41" s="464"/>
      <c r="D41" s="465"/>
    </row>
    <row r="42" spans="1:4" ht="16" thickBot="1" x14ac:dyDescent="0.25">
      <c r="A42" s="466"/>
      <c r="B42" s="467"/>
      <c r="C42" s="467"/>
      <c r="D42" s="468"/>
    </row>
  </sheetData>
  <sheetProtection sheet="1" objects="1" scenarios="1"/>
  <mergeCells count="1">
    <mergeCell ref="A33:D42"/>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D1105-FE11-4EB3-9C88-9A24A184CE76}">
  <dimension ref="A1:H74"/>
  <sheetViews>
    <sheetView topLeftCell="A28" zoomScale="85" zoomScaleNormal="85" workbookViewId="0">
      <selection activeCell="B2" sqref="B2:G2"/>
    </sheetView>
  </sheetViews>
  <sheetFormatPr baseColWidth="10" defaultColWidth="8.83203125" defaultRowHeight="15" x14ac:dyDescent="0.2"/>
  <cols>
    <col min="1" max="1" width="19.5" style="256" customWidth="1"/>
    <col min="2" max="2" width="14.33203125" style="197" customWidth="1"/>
    <col min="3" max="3" width="16.6640625" style="197" customWidth="1"/>
    <col min="4" max="4" width="13.83203125" style="208" customWidth="1"/>
    <col min="5" max="5" width="18.83203125" style="197" customWidth="1"/>
    <col min="6" max="6" width="14.5" style="217" customWidth="1"/>
    <col min="7" max="7" width="20.5" style="197" customWidth="1"/>
  </cols>
  <sheetData>
    <row r="1" spans="1:7" ht="34" x14ac:dyDescent="0.4">
      <c r="A1" s="255"/>
      <c r="B1" s="498" t="s">
        <v>360</v>
      </c>
      <c r="C1" s="498"/>
      <c r="D1" s="498"/>
      <c r="E1" s="498"/>
      <c r="F1" s="498"/>
      <c r="G1" s="498"/>
    </row>
    <row r="2" spans="1:7" ht="33.5" customHeight="1" x14ac:dyDescent="0.45">
      <c r="A2" s="222"/>
      <c r="B2" s="481" t="s">
        <v>293</v>
      </c>
      <c r="C2" s="481"/>
      <c r="D2" s="481"/>
      <c r="E2" s="481"/>
      <c r="F2" s="481"/>
      <c r="G2" s="481"/>
    </row>
    <row r="3" spans="1:7" ht="37" x14ac:dyDescent="0.45">
      <c r="A3" s="222"/>
      <c r="E3" s="212"/>
      <c r="F3" s="216"/>
    </row>
    <row r="4" spans="1:7" ht="36" customHeight="1" x14ac:dyDescent="0.25">
      <c r="A4" s="479" t="s">
        <v>294</v>
      </c>
      <c r="B4" s="480"/>
      <c r="C4" s="480"/>
      <c r="D4" s="480"/>
      <c r="E4" s="480"/>
      <c r="F4" s="480"/>
      <c r="G4" s="480"/>
    </row>
    <row r="5" spans="1:7" ht="16" thickBot="1" x14ac:dyDescent="0.25"/>
    <row r="6" spans="1:7" ht="31" thickTop="1" thickBot="1" x14ac:dyDescent="0.4">
      <c r="A6" s="257" t="s">
        <v>295</v>
      </c>
      <c r="B6" s="493" t="s">
        <v>185</v>
      </c>
      <c r="C6" s="493"/>
      <c r="D6" s="494"/>
      <c r="E6" s="494"/>
      <c r="F6" s="495" t="s">
        <v>296</v>
      </c>
      <c r="G6" s="198">
        <v>0</v>
      </c>
    </row>
    <row r="7" spans="1:7" ht="17" thickTop="1" thickBot="1" x14ac:dyDescent="0.25">
      <c r="A7" s="258"/>
      <c r="B7" s="204" t="s">
        <v>362</v>
      </c>
      <c r="C7" s="203"/>
      <c r="D7" s="209"/>
      <c r="E7" s="213"/>
      <c r="F7" s="218"/>
      <c r="G7" s="199"/>
    </row>
    <row r="8" spans="1:7" s="201" customFormat="1" ht="50" customHeight="1" thickTop="1" x14ac:dyDescent="0.2">
      <c r="A8" s="223" t="s">
        <v>297</v>
      </c>
      <c r="B8" s="205" t="s">
        <v>298</v>
      </c>
      <c r="C8" s="200" t="s">
        <v>299</v>
      </c>
      <c r="D8" s="210" t="s">
        <v>300</v>
      </c>
      <c r="E8" s="214" t="s">
        <v>301</v>
      </c>
      <c r="F8" s="219" t="s">
        <v>361</v>
      </c>
      <c r="G8" s="200" t="s">
        <v>303</v>
      </c>
    </row>
    <row r="9" spans="1:7" ht="16.25" customHeight="1" x14ac:dyDescent="0.2">
      <c r="A9" s="259"/>
      <c r="B9" s="206"/>
      <c r="C9" s="207"/>
      <c r="D9" s="211"/>
      <c r="E9" s="215"/>
      <c r="F9" s="220"/>
      <c r="G9" s="373">
        <f>E9*F9</f>
        <v>0</v>
      </c>
    </row>
    <row r="10" spans="1:7" ht="16.25" customHeight="1" x14ac:dyDescent="0.2">
      <c r="A10" s="260"/>
      <c r="B10" s="224"/>
      <c r="C10" s="225"/>
      <c r="D10" s="226"/>
      <c r="E10" s="227"/>
      <c r="F10" s="228"/>
      <c r="G10" s="373">
        <f t="shared" ref="G10:G38" si="0">E10*F10</f>
        <v>0</v>
      </c>
    </row>
    <row r="11" spans="1:7" ht="16.25" customHeight="1" x14ac:dyDescent="0.2">
      <c r="A11" s="259"/>
      <c r="B11" s="206"/>
      <c r="C11" s="207"/>
      <c r="D11" s="211"/>
      <c r="E11" s="215"/>
      <c r="F11" s="220"/>
      <c r="G11" s="373">
        <f t="shared" si="0"/>
        <v>0</v>
      </c>
    </row>
    <row r="12" spans="1:7" ht="16.25" customHeight="1" x14ac:dyDescent="0.2">
      <c r="A12" s="260"/>
      <c r="B12" s="224"/>
      <c r="C12" s="225"/>
      <c r="D12" s="226"/>
      <c r="E12" s="227"/>
      <c r="F12" s="228"/>
      <c r="G12" s="373">
        <f t="shared" si="0"/>
        <v>0</v>
      </c>
    </row>
    <row r="13" spans="1:7" ht="16.25" customHeight="1" x14ac:dyDescent="0.2">
      <c r="A13" s="259"/>
      <c r="B13" s="206"/>
      <c r="C13" s="207"/>
      <c r="D13" s="211"/>
      <c r="E13" s="215"/>
      <c r="F13" s="220"/>
      <c r="G13" s="373">
        <f t="shared" si="0"/>
        <v>0</v>
      </c>
    </row>
    <row r="14" spans="1:7" ht="16.25" customHeight="1" x14ac:dyDescent="0.2">
      <c r="A14" s="260"/>
      <c r="B14" s="224"/>
      <c r="C14" s="225"/>
      <c r="D14" s="226"/>
      <c r="E14" s="227"/>
      <c r="F14" s="228"/>
      <c r="G14" s="373">
        <f t="shared" si="0"/>
        <v>0</v>
      </c>
    </row>
    <row r="15" spans="1:7" ht="16.25" customHeight="1" x14ac:dyDescent="0.2">
      <c r="A15" s="259"/>
      <c r="B15" s="206"/>
      <c r="C15" s="207"/>
      <c r="D15" s="211"/>
      <c r="E15" s="215"/>
      <c r="F15" s="220"/>
      <c r="G15" s="373">
        <f t="shared" si="0"/>
        <v>0</v>
      </c>
    </row>
    <row r="16" spans="1:7" ht="16.25" customHeight="1" x14ac:dyDescent="0.2">
      <c r="A16" s="260"/>
      <c r="B16" s="224"/>
      <c r="C16" s="225"/>
      <c r="D16" s="226"/>
      <c r="E16" s="227"/>
      <c r="F16" s="228"/>
      <c r="G16" s="373">
        <f t="shared" si="0"/>
        <v>0</v>
      </c>
    </row>
    <row r="17" spans="1:7" ht="16.25" customHeight="1" x14ac:dyDescent="0.2">
      <c r="A17" s="259"/>
      <c r="B17" s="206"/>
      <c r="C17" s="207"/>
      <c r="D17" s="211"/>
      <c r="E17" s="215"/>
      <c r="F17" s="220"/>
      <c r="G17" s="373">
        <f t="shared" si="0"/>
        <v>0</v>
      </c>
    </row>
    <row r="18" spans="1:7" ht="16.25" customHeight="1" x14ac:dyDescent="0.2">
      <c r="A18" s="260"/>
      <c r="B18" s="224"/>
      <c r="C18" s="225"/>
      <c r="D18" s="226"/>
      <c r="E18" s="227"/>
      <c r="F18" s="228"/>
      <c r="G18" s="373">
        <f t="shared" si="0"/>
        <v>0</v>
      </c>
    </row>
    <row r="19" spans="1:7" ht="16.25" customHeight="1" x14ac:dyDescent="0.2">
      <c r="A19" s="259"/>
      <c r="B19" s="206"/>
      <c r="C19" s="207"/>
      <c r="D19" s="211"/>
      <c r="E19" s="215"/>
      <c r="F19" s="220"/>
      <c r="G19" s="373">
        <f t="shared" si="0"/>
        <v>0</v>
      </c>
    </row>
    <row r="20" spans="1:7" ht="16.25" customHeight="1" x14ac:dyDescent="0.2">
      <c r="A20" s="260"/>
      <c r="B20" s="224"/>
      <c r="C20" s="225"/>
      <c r="D20" s="226"/>
      <c r="E20" s="227"/>
      <c r="F20" s="228"/>
      <c r="G20" s="373">
        <f t="shared" si="0"/>
        <v>0</v>
      </c>
    </row>
    <row r="21" spans="1:7" ht="16.25" customHeight="1" x14ac:dyDescent="0.2">
      <c r="A21" s="259"/>
      <c r="B21" s="206"/>
      <c r="C21" s="207"/>
      <c r="D21" s="211"/>
      <c r="E21" s="215"/>
      <c r="F21" s="220"/>
      <c r="G21" s="373">
        <f t="shared" si="0"/>
        <v>0</v>
      </c>
    </row>
    <row r="22" spans="1:7" ht="16.25" customHeight="1" x14ac:dyDescent="0.2">
      <c r="A22" s="260"/>
      <c r="B22" s="224"/>
      <c r="C22" s="225"/>
      <c r="D22" s="226"/>
      <c r="E22" s="227"/>
      <c r="F22" s="228"/>
      <c r="G22" s="373">
        <f t="shared" si="0"/>
        <v>0</v>
      </c>
    </row>
    <row r="23" spans="1:7" ht="16.25" customHeight="1" x14ac:dyDescent="0.2">
      <c r="A23" s="259"/>
      <c r="B23" s="206"/>
      <c r="C23" s="207"/>
      <c r="D23" s="211"/>
      <c r="E23" s="215"/>
      <c r="F23" s="220"/>
      <c r="G23" s="373">
        <f t="shared" si="0"/>
        <v>0</v>
      </c>
    </row>
    <row r="24" spans="1:7" ht="16.25" customHeight="1" x14ac:dyDescent="0.2">
      <c r="A24" s="260"/>
      <c r="B24" s="224"/>
      <c r="C24" s="225"/>
      <c r="D24" s="226"/>
      <c r="E24" s="227"/>
      <c r="F24" s="228"/>
      <c r="G24" s="373">
        <f t="shared" si="0"/>
        <v>0</v>
      </c>
    </row>
    <row r="25" spans="1:7" ht="16.25" customHeight="1" x14ac:dyDescent="0.2">
      <c r="A25" s="259"/>
      <c r="B25" s="206"/>
      <c r="C25" s="207"/>
      <c r="D25" s="211"/>
      <c r="E25" s="215"/>
      <c r="F25" s="220"/>
      <c r="G25" s="373">
        <f t="shared" si="0"/>
        <v>0</v>
      </c>
    </row>
    <row r="26" spans="1:7" ht="16.25" customHeight="1" x14ac:dyDescent="0.2">
      <c r="A26" s="260"/>
      <c r="B26" s="224"/>
      <c r="C26" s="225"/>
      <c r="D26" s="226"/>
      <c r="E26" s="227"/>
      <c r="F26" s="228"/>
      <c r="G26" s="373">
        <f t="shared" si="0"/>
        <v>0</v>
      </c>
    </row>
    <row r="27" spans="1:7" ht="16.25" customHeight="1" x14ac:dyDescent="0.2">
      <c r="A27" s="259" t="s">
        <v>22</v>
      </c>
      <c r="B27" s="206"/>
      <c r="C27" s="207"/>
      <c r="D27" s="211"/>
      <c r="E27" s="215"/>
      <c r="F27" s="220"/>
      <c r="G27" s="373">
        <f t="shared" si="0"/>
        <v>0</v>
      </c>
    </row>
    <row r="28" spans="1:7" ht="16.25" customHeight="1" x14ac:dyDescent="0.2">
      <c r="A28" s="260"/>
      <c r="B28" s="224"/>
      <c r="C28" s="225"/>
      <c r="D28" s="226"/>
      <c r="E28" s="227"/>
      <c r="F28" s="228"/>
      <c r="G28" s="373">
        <f t="shared" si="0"/>
        <v>0</v>
      </c>
    </row>
    <row r="29" spans="1:7" ht="16.25" customHeight="1" x14ac:dyDescent="0.2">
      <c r="A29" s="259" t="s">
        <v>22</v>
      </c>
      <c r="B29" s="206"/>
      <c r="C29" s="207"/>
      <c r="D29" s="211"/>
      <c r="E29" s="215"/>
      <c r="F29" s="220"/>
      <c r="G29" s="373">
        <f t="shared" si="0"/>
        <v>0</v>
      </c>
    </row>
    <row r="30" spans="1:7" ht="16.25" customHeight="1" x14ac:dyDescent="0.2">
      <c r="A30" s="260"/>
      <c r="B30" s="224"/>
      <c r="C30" s="225"/>
      <c r="D30" s="226"/>
      <c r="E30" s="227"/>
      <c r="F30" s="228"/>
      <c r="G30" s="373">
        <f t="shared" si="0"/>
        <v>0</v>
      </c>
    </row>
    <row r="31" spans="1:7" ht="16.25" customHeight="1" x14ac:dyDescent="0.2">
      <c r="A31" s="259" t="s">
        <v>22</v>
      </c>
      <c r="B31" s="206"/>
      <c r="C31" s="207"/>
      <c r="D31" s="211"/>
      <c r="E31" s="215"/>
      <c r="F31" s="220"/>
      <c r="G31" s="373">
        <f t="shared" si="0"/>
        <v>0</v>
      </c>
    </row>
    <row r="32" spans="1:7" ht="16.25" customHeight="1" x14ac:dyDescent="0.2">
      <c r="A32" s="260"/>
      <c r="B32" s="224"/>
      <c r="C32" s="225"/>
      <c r="D32" s="226"/>
      <c r="E32" s="227"/>
      <c r="F32" s="228"/>
      <c r="G32" s="373">
        <f t="shared" si="0"/>
        <v>0</v>
      </c>
    </row>
    <row r="33" spans="1:7" ht="16.25" customHeight="1" x14ac:dyDescent="0.2">
      <c r="A33" s="259" t="s">
        <v>22</v>
      </c>
      <c r="B33" s="206"/>
      <c r="C33" s="207"/>
      <c r="D33" s="211"/>
      <c r="E33" s="215"/>
      <c r="F33" s="220"/>
      <c r="G33" s="373">
        <f t="shared" si="0"/>
        <v>0</v>
      </c>
    </row>
    <row r="34" spans="1:7" ht="16.25" customHeight="1" x14ac:dyDescent="0.2">
      <c r="A34" s="260"/>
      <c r="B34" s="224"/>
      <c r="C34" s="225"/>
      <c r="D34" s="226"/>
      <c r="E34" s="227"/>
      <c r="F34" s="228"/>
      <c r="G34" s="373">
        <f t="shared" si="0"/>
        <v>0</v>
      </c>
    </row>
    <row r="35" spans="1:7" ht="16.25" customHeight="1" x14ac:dyDescent="0.2">
      <c r="A35" s="259" t="s">
        <v>22</v>
      </c>
      <c r="B35" s="206"/>
      <c r="C35" s="207"/>
      <c r="D35" s="211"/>
      <c r="E35" s="215"/>
      <c r="F35" s="220"/>
      <c r="G35" s="373">
        <f t="shared" si="0"/>
        <v>0</v>
      </c>
    </row>
    <row r="36" spans="1:7" ht="16.25" customHeight="1" x14ac:dyDescent="0.2">
      <c r="A36" s="260"/>
      <c r="B36" s="224"/>
      <c r="C36" s="225"/>
      <c r="D36" s="226"/>
      <c r="E36" s="227"/>
      <c r="F36" s="228"/>
      <c r="G36" s="373">
        <f t="shared" si="0"/>
        <v>0</v>
      </c>
    </row>
    <row r="37" spans="1:7" ht="16.25" customHeight="1" x14ac:dyDescent="0.2">
      <c r="A37" s="259" t="s">
        <v>22</v>
      </c>
      <c r="B37" s="206"/>
      <c r="C37" s="207"/>
      <c r="D37" s="211"/>
      <c r="E37" s="215"/>
      <c r="F37" s="220"/>
      <c r="G37" s="373">
        <f t="shared" si="0"/>
        <v>0</v>
      </c>
    </row>
    <row r="38" spans="1:7" x14ac:dyDescent="0.2">
      <c r="A38" s="260"/>
      <c r="B38" s="224"/>
      <c r="C38" s="225"/>
      <c r="D38" s="226"/>
      <c r="E38" s="227"/>
      <c r="F38" s="228"/>
      <c r="G38" s="373">
        <f t="shared" si="0"/>
        <v>0</v>
      </c>
    </row>
    <row r="39" spans="1:7" ht="16.25" customHeight="1" x14ac:dyDescent="0.2">
      <c r="F39" s="221" t="s">
        <v>304</v>
      </c>
      <c r="G39" s="202">
        <f>SUM(G9:G38)</f>
        <v>0</v>
      </c>
    </row>
    <row r="40" spans="1:7" ht="16.25" customHeight="1" x14ac:dyDescent="0.2">
      <c r="F40" s="221" t="s">
        <v>305</v>
      </c>
      <c r="G40" s="202">
        <f>SUM(F9:F38)</f>
        <v>0</v>
      </c>
    </row>
    <row r="41" spans="1:7" ht="16.25" customHeight="1" x14ac:dyDescent="0.2">
      <c r="F41" s="221" t="s">
        <v>306</v>
      </c>
      <c r="G41" s="202" t="e">
        <f>G39/G40</f>
        <v>#DIV/0!</v>
      </c>
    </row>
    <row r="42" spans="1:7" ht="16.25" customHeight="1" x14ac:dyDescent="0.2">
      <c r="F42" s="221"/>
      <c r="G42" s="202"/>
    </row>
    <row r="43" spans="1:7" s="6" customFormat="1" ht="16.25" customHeight="1" x14ac:dyDescent="0.2">
      <c r="A43" s="302"/>
      <c r="B43" s="483" t="s">
        <v>307</v>
      </c>
      <c r="C43" s="483"/>
      <c r="D43" s="483"/>
      <c r="E43" s="262" t="s">
        <v>302</v>
      </c>
      <c r="F43" s="263" t="s">
        <v>308</v>
      </c>
      <c r="G43" s="262" t="s">
        <v>309</v>
      </c>
    </row>
    <row r="44" spans="1:7" s="6" customFormat="1" ht="16.25" customHeight="1" x14ac:dyDescent="0.2">
      <c r="A44" s="484"/>
      <c r="B44" s="484"/>
      <c r="C44" s="484"/>
      <c r="D44" s="484"/>
      <c r="E44" s="484"/>
      <c r="F44" s="484"/>
      <c r="G44" s="484"/>
    </row>
    <row r="45" spans="1:7" s="6" customFormat="1" x14ac:dyDescent="0.2">
      <c r="A45" s="375" t="s">
        <v>310</v>
      </c>
      <c r="B45" s="482"/>
      <c r="C45" s="482"/>
      <c r="D45" s="482"/>
      <c r="E45" s="301">
        <v>13</v>
      </c>
      <c r="F45" s="301">
        <v>123</v>
      </c>
      <c r="G45" s="264">
        <v>0</v>
      </c>
    </row>
    <row r="46" spans="1:7" x14ac:dyDescent="0.2">
      <c r="A46" s="375" t="s">
        <v>311</v>
      </c>
      <c r="B46" s="482"/>
      <c r="C46" s="482"/>
      <c r="D46" s="482"/>
      <c r="E46" s="301"/>
      <c r="F46" s="301"/>
      <c r="G46" s="264"/>
    </row>
    <row r="47" spans="1:7" x14ac:dyDescent="0.2">
      <c r="A47" s="375" t="s">
        <v>363</v>
      </c>
      <c r="B47" s="482"/>
      <c r="C47" s="482"/>
      <c r="D47" s="482"/>
      <c r="E47" s="301"/>
      <c r="F47" s="301"/>
      <c r="G47" s="264"/>
    </row>
    <row r="48" spans="1:7" x14ac:dyDescent="0.2">
      <c r="D48" s="261" t="s">
        <v>312</v>
      </c>
      <c r="E48" s="202">
        <f>SUM(E45:E47)</f>
        <v>13</v>
      </c>
      <c r="F48" s="202">
        <f>SUM(F45:F47)</f>
        <v>123</v>
      </c>
      <c r="G48" s="265">
        <f>SUM(G45:G47)</f>
        <v>0</v>
      </c>
    </row>
    <row r="50" spans="1:8" ht="19" x14ac:dyDescent="0.25">
      <c r="A50" s="285"/>
    </row>
    <row r="51" spans="1:8" ht="17" x14ac:dyDescent="0.2">
      <c r="A51" s="474" t="s">
        <v>313</v>
      </c>
      <c r="B51" s="474"/>
      <c r="C51" s="34" t="s">
        <v>207</v>
      </c>
      <c r="D51" s="286" t="s">
        <v>286</v>
      </c>
      <c r="E51" s="287"/>
    </row>
    <row r="52" spans="1:8" x14ac:dyDescent="0.2">
      <c r="A52" s="475" t="s">
        <v>287</v>
      </c>
      <c r="B52" s="475"/>
      <c r="C52" s="135"/>
      <c r="D52" s="496">
        <v>25</v>
      </c>
      <c r="E52" s="286">
        <f t="shared" ref="E52:E55" si="1">C52*D52</f>
        <v>0</v>
      </c>
    </row>
    <row r="53" spans="1:8" x14ac:dyDescent="0.2">
      <c r="A53" s="475" t="s">
        <v>288</v>
      </c>
      <c r="B53" s="475"/>
      <c r="C53" s="135"/>
      <c r="D53" s="496">
        <v>45</v>
      </c>
      <c r="E53" s="286">
        <f t="shared" si="1"/>
        <v>0</v>
      </c>
    </row>
    <row r="54" spans="1:8" x14ac:dyDescent="0.2">
      <c r="A54" s="475" t="s">
        <v>314</v>
      </c>
      <c r="B54" s="475"/>
      <c r="C54" s="135"/>
      <c r="D54" s="497">
        <v>60</v>
      </c>
      <c r="E54" s="286">
        <f t="shared" si="1"/>
        <v>0</v>
      </c>
    </row>
    <row r="55" spans="1:8" x14ac:dyDescent="0.2">
      <c r="A55" s="477" t="s">
        <v>315</v>
      </c>
      <c r="B55" s="478"/>
      <c r="C55" s="135"/>
      <c r="D55" s="497">
        <v>1.2</v>
      </c>
      <c r="E55" s="286">
        <f t="shared" si="1"/>
        <v>0</v>
      </c>
    </row>
    <row r="56" spans="1:8" ht="16" x14ac:dyDescent="0.2">
      <c r="A56" s="476" t="s">
        <v>316</v>
      </c>
      <c r="B56" s="476"/>
      <c r="C56" s="34"/>
      <c r="D56" s="288"/>
      <c r="E56" s="289">
        <f>SUM(E52:E55)</f>
        <v>0</v>
      </c>
    </row>
    <row r="57" spans="1:8" ht="16" x14ac:dyDescent="0.2">
      <c r="A57" s="472" t="s">
        <v>312</v>
      </c>
      <c r="B57" s="473"/>
      <c r="C57" s="292"/>
      <c r="D57" s="288">
        <f>G48/F48</f>
        <v>0</v>
      </c>
      <c r="E57" s="289">
        <f>G48</f>
        <v>0</v>
      </c>
    </row>
    <row r="58" spans="1:8" ht="16" x14ac:dyDescent="0.2">
      <c r="A58" s="290" t="s">
        <v>317</v>
      </c>
      <c r="B58" s="291"/>
      <c r="C58" s="34"/>
      <c r="D58" s="289"/>
      <c r="E58" s="289">
        <f>SUM(E56:E57)</f>
        <v>0</v>
      </c>
    </row>
    <row r="60" spans="1:8" ht="16" x14ac:dyDescent="0.2">
      <c r="A60" s="469" t="s">
        <v>318</v>
      </c>
      <c r="B60" s="469"/>
      <c r="C60" s="469"/>
      <c r="D60" s="469"/>
      <c r="E60" s="469"/>
      <c r="F60" s="469"/>
      <c r="G60" s="469"/>
    </row>
    <row r="61" spans="1:8" x14ac:dyDescent="0.2">
      <c r="A61" s="470"/>
      <c r="B61" s="470"/>
      <c r="C61" s="470"/>
      <c r="D61" s="470"/>
      <c r="E61" s="470"/>
      <c r="F61" s="470"/>
      <c r="G61" s="470"/>
      <c r="H61" s="470"/>
    </row>
    <row r="62" spans="1:8" x14ac:dyDescent="0.2">
      <c r="A62" s="470"/>
      <c r="B62" s="470"/>
      <c r="C62" s="470"/>
      <c r="D62" s="470"/>
      <c r="E62" s="470"/>
      <c r="F62" s="470"/>
      <c r="G62" s="470"/>
      <c r="H62" s="470"/>
    </row>
    <row r="63" spans="1:8" x14ac:dyDescent="0.2">
      <c r="A63" s="470"/>
      <c r="B63" s="470"/>
      <c r="C63" s="470"/>
      <c r="D63" s="470"/>
      <c r="E63" s="470"/>
      <c r="F63" s="470"/>
      <c r="G63" s="470"/>
      <c r="H63" s="470"/>
    </row>
    <row r="64" spans="1:8" x14ac:dyDescent="0.2">
      <c r="A64" s="470"/>
      <c r="B64" s="470"/>
      <c r="C64" s="470"/>
      <c r="D64" s="470"/>
      <c r="E64" s="470"/>
      <c r="F64" s="470"/>
      <c r="G64" s="470"/>
      <c r="H64" s="470"/>
    </row>
    <row r="65" spans="1:8" x14ac:dyDescent="0.2">
      <c r="A65" s="470"/>
      <c r="B65" s="470"/>
      <c r="C65" s="470"/>
      <c r="D65" s="470"/>
      <c r="E65" s="470"/>
      <c r="F65" s="470"/>
      <c r="G65" s="470"/>
      <c r="H65" s="470"/>
    </row>
    <row r="66" spans="1:8" x14ac:dyDescent="0.2">
      <c r="A66" s="470"/>
      <c r="B66" s="470"/>
      <c r="C66" s="470"/>
      <c r="D66" s="470"/>
      <c r="E66" s="470"/>
      <c r="F66" s="470"/>
      <c r="G66" s="470"/>
      <c r="H66" s="470"/>
    </row>
    <row r="67" spans="1:8" x14ac:dyDescent="0.2">
      <c r="A67" s="470"/>
      <c r="B67" s="470"/>
      <c r="C67" s="470"/>
      <c r="D67" s="470"/>
      <c r="E67" s="470"/>
      <c r="F67" s="470"/>
      <c r="G67" s="470"/>
      <c r="H67" s="470"/>
    </row>
    <row r="68" spans="1:8" x14ac:dyDescent="0.2">
      <c r="A68" s="470"/>
      <c r="B68" s="470"/>
      <c r="C68" s="470"/>
      <c r="D68" s="470"/>
      <c r="E68" s="470"/>
      <c r="F68" s="470"/>
      <c r="G68" s="470"/>
      <c r="H68" s="470"/>
    </row>
    <row r="69" spans="1:8" x14ac:dyDescent="0.2">
      <c r="A69" s="470"/>
      <c r="B69" s="470"/>
      <c r="C69" s="470"/>
      <c r="D69" s="470"/>
      <c r="E69" s="470"/>
      <c r="F69" s="470"/>
      <c r="G69" s="470"/>
      <c r="H69" s="470"/>
    </row>
    <row r="70" spans="1:8" x14ac:dyDescent="0.2">
      <c r="A70" s="470"/>
      <c r="B70" s="470"/>
      <c r="C70" s="470"/>
      <c r="D70" s="470"/>
      <c r="E70" s="470"/>
      <c r="F70" s="470"/>
      <c r="G70" s="470"/>
      <c r="H70" s="470"/>
    </row>
    <row r="71" spans="1:8" x14ac:dyDescent="0.2">
      <c r="A71" s="470"/>
      <c r="B71" s="470"/>
      <c r="C71" s="470"/>
      <c r="D71" s="470"/>
      <c r="E71" s="470"/>
      <c r="F71" s="470"/>
      <c r="G71" s="470"/>
      <c r="H71" s="470"/>
    </row>
    <row r="72" spans="1:8" x14ac:dyDescent="0.2">
      <c r="A72" s="470"/>
      <c r="B72" s="470"/>
      <c r="C72" s="470"/>
      <c r="D72" s="470"/>
      <c r="E72" s="470"/>
      <c r="F72" s="470"/>
      <c r="G72" s="470"/>
      <c r="H72" s="470"/>
    </row>
    <row r="74" spans="1:8" x14ac:dyDescent="0.2">
      <c r="D74" s="382" t="s">
        <v>319</v>
      </c>
      <c r="E74" s="471"/>
      <c r="F74" s="471"/>
      <c r="G74" s="471"/>
      <c r="H74" s="471"/>
    </row>
  </sheetData>
  <sheetProtection sheet="1" objects="1" scenarios="1"/>
  <mergeCells count="20">
    <mergeCell ref="B47:D47"/>
    <mergeCell ref="D6:E6"/>
    <mergeCell ref="B43:D43"/>
    <mergeCell ref="A44:G44"/>
    <mergeCell ref="B45:D45"/>
    <mergeCell ref="A4:G4"/>
    <mergeCell ref="B6:C6"/>
    <mergeCell ref="B1:G1"/>
    <mergeCell ref="B46:D46"/>
    <mergeCell ref="B2:G2"/>
    <mergeCell ref="A60:G60"/>
    <mergeCell ref="A61:H72"/>
    <mergeCell ref="E74:H74"/>
    <mergeCell ref="A57:B57"/>
    <mergeCell ref="A51:B51"/>
    <mergeCell ref="A52:B52"/>
    <mergeCell ref="A53:B53"/>
    <mergeCell ref="A54:B54"/>
    <mergeCell ref="A56:B56"/>
    <mergeCell ref="A55:B55"/>
  </mergeCells>
  <pageMargins left="0.23622047244094491" right="3.937007874015748E-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8906-25B5-41E2-8737-55D2BB787B07}">
  <dimension ref="A2:J21"/>
  <sheetViews>
    <sheetView topLeftCell="A12" workbookViewId="0">
      <selection activeCell="G24" sqref="G24"/>
    </sheetView>
  </sheetViews>
  <sheetFormatPr baseColWidth="10" defaultColWidth="11.5" defaultRowHeight="15" x14ac:dyDescent="0.2"/>
  <cols>
    <col min="1" max="1" width="3.83203125" customWidth="1"/>
    <col min="2" max="2" width="9.83203125" customWidth="1"/>
    <col min="7" max="7" width="31" style="161" customWidth="1"/>
    <col min="8" max="8" width="31.5" style="296" customWidth="1"/>
  </cols>
  <sheetData>
    <row r="2" spans="1:10" ht="29" x14ac:dyDescent="0.35">
      <c r="B2" s="485" t="s">
        <v>320</v>
      </c>
      <c r="C2" s="485"/>
      <c r="D2" s="485"/>
      <c r="E2" s="485"/>
      <c r="F2" s="485"/>
      <c r="G2" s="485"/>
    </row>
    <row r="3" spans="1:10" ht="29" x14ac:dyDescent="0.35">
      <c r="B3" s="293" t="s">
        <v>321</v>
      </c>
      <c r="C3" s="267"/>
    </row>
    <row r="4" spans="1:10" ht="29" x14ac:dyDescent="0.35">
      <c r="B4" s="293"/>
      <c r="C4" s="267"/>
      <c r="G4" s="313" t="s">
        <v>322</v>
      </c>
    </row>
    <row r="5" spans="1:10" ht="14.5" customHeight="1" x14ac:dyDescent="0.2">
      <c r="B5" s="486" t="s">
        <v>323</v>
      </c>
      <c r="C5" s="486"/>
      <c r="D5" s="486"/>
      <c r="E5" s="486"/>
      <c r="F5" s="486"/>
      <c r="G5" s="388">
        <v>44920</v>
      </c>
    </row>
    <row r="6" spans="1:10" ht="14.5" customHeight="1" x14ac:dyDescent="0.2">
      <c r="B6" s="487" t="s">
        <v>324</v>
      </c>
      <c r="C6" s="487"/>
      <c r="D6" s="487"/>
      <c r="E6" s="487"/>
      <c r="F6" s="487"/>
      <c r="G6" s="388"/>
    </row>
    <row r="7" spans="1:10" ht="14.5" customHeight="1" x14ac:dyDescent="0.2">
      <c r="B7" s="487" t="s">
        <v>325</v>
      </c>
      <c r="C7" s="487"/>
      <c r="D7" s="487"/>
      <c r="E7" s="487"/>
      <c r="F7" s="487"/>
      <c r="G7" s="388">
        <v>45046</v>
      </c>
    </row>
    <row r="8" spans="1:10" ht="14.5" customHeight="1" x14ac:dyDescent="0.2">
      <c r="B8" s="486" t="s">
        <v>326</v>
      </c>
      <c r="C8" s="486"/>
      <c r="D8" s="486"/>
      <c r="E8" s="486"/>
      <c r="F8" s="486"/>
      <c r="G8" s="388"/>
    </row>
    <row r="9" spans="1:10" ht="14.5" customHeight="1" x14ac:dyDescent="0.2">
      <c r="B9" s="486" t="s">
        <v>327</v>
      </c>
      <c r="C9" s="486"/>
      <c r="D9" s="486"/>
      <c r="E9" s="486"/>
      <c r="F9" s="486"/>
      <c r="G9" s="388"/>
    </row>
    <row r="10" spans="1:10" ht="14.5" customHeight="1" x14ac:dyDescent="0.2">
      <c r="B10" s="486" t="s">
        <v>328</v>
      </c>
      <c r="C10" s="486"/>
      <c r="D10" s="486"/>
      <c r="E10" s="486"/>
      <c r="F10" s="486"/>
      <c r="G10" s="388">
        <v>44936</v>
      </c>
    </row>
    <row r="11" spans="1:10" ht="16" x14ac:dyDescent="0.2">
      <c r="B11" s="486" t="s">
        <v>329</v>
      </c>
      <c r="C11" s="486"/>
      <c r="D11" s="486"/>
      <c r="E11" s="486"/>
      <c r="F11" s="486"/>
      <c r="G11" s="388"/>
    </row>
    <row r="12" spans="1:10" ht="16" x14ac:dyDescent="0.2">
      <c r="B12" s="294"/>
      <c r="C12" s="294"/>
      <c r="D12" s="294"/>
      <c r="E12" s="294"/>
      <c r="F12" s="294"/>
      <c r="G12" s="298"/>
    </row>
    <row r="14" spans="1:10" ht="29" x14ac:dyDescent="0.35">
      <c r="A14" s="485" t="s">
        <v>330</v>
      </c>
      <c r="B14" s="485"/>
      <c r="C14" s="485"/>
      <c r="D14" s="485"/>
      <c r="E14" s="485"/>
      <c r="F14" s="485"/>
      <c r="G14" s="485"/>
      <c r="H14" s="485"/>
      <c r="I14" s="485"/>
      <c r="J14" s="485"/>
    </row>
    <row r="16" spans="1:10" ht="30" customHeight="1" x14ac:dyDescent="0.2">
      <c r="B16" s="10"/>
      <c r="C16" s="10"/>
      <c r="D16" s="10"/>
      <c r="E16" s="10"/>
      <c r="F16" s="10"/>
      <c r="G16" s="295" t="s">
        <v>331</v>
      </c>
      <c r="H16" s="380" t="s">
        <v>332</v>
      </c>
    </row>
    <row r="17" spans="2:8" s="14" customFormat="1" ht="30" customHeight="1" x14ac:dyDescent="0.2">
      <c r="B17" s="390" t="s">
        <v>333</v>
      </c>
      <c r="C17" s="390"/>
      <c r="D17" s="390"/>
      <c r="E17" s="390"/>
      <c r="F17" s="390"/>
      <c r="G17" s="374">
        <v>0</v>
      </c>
      <c r="H17" s="264">
        <v>0</v>
      </c>
    </row>
    <row r="18" spans="2:8" ht="30" customHeight="1" x14ac:dyDescent="0.2">
      <c r="B18" s="390" t="s">
        <v>334</v>
      </c>
      <c r="C18" s="390"/>
      <c r="D18" s="390"/>
      <c r="E18" s="390"/>
      <c r="F18" s="390"/>
      <c r="G18" s="295" t="e">
        <f>'5-Fence cost'!B27</f>
        <v>#VALUE!</v>
      </c>
      <c r="H18" s="264">
        <v>0</v>
      </c>
    </row>
    <row r="19" spans="2:8" ht="30" customHeight="1" x14ac:dyDescent="0.2">
      <c r="B19" s="390" t="s">
        <v>335</v>
      </c>
      <c r="C19" s="390"/>
      <c r="D19" s="390"/>
      <c r="E19" s="390"/>
      <c r="F19" s="390"/>
      <c r="G19" s="295">
        <f>'6-Watering system'!D28</f>
        <v>87</v>
      </c>
      <c r="H19" s="264">
        <v>0</v>
      </c>
    </row>
    <row r="20" spans="2:8" ht="30" customHeight="1" x14ac:dyDescent="0.2">
      <c r="B20" s="390" t="s">
        <v>336</v>
      </c>
      <c r="C20" s="390"/>
      <c r="D20" s="390"/>
      <c r="E20" s="390"/>
      <c r="F20" s="390"/>
      <c r="G20" s="295">
        <f>'7-Forage species'!E58</f>
        <v>0</v>
      </c>
      <c r="H20" s="264">
        <v>0</v>
      </c>
    </row>
    <row r="21" spans="2:8" ht="30" customHeight="1" x14ac:dyDescent="0.2">
      <c r="B21" s="10"/>
      <c r="C21" s="10"/>
      <c r="D21" s="10"/>
      <c r="E21" s="9" t="s">
        <v>337</v>
      </c>
      <c r="F21" s="9"/>
      <c r="G21" s="163" t="e">
        <f>SUM(G17:G20)</f>
        <v>#VALUE!</v>
      </c>
      <c r="H21" s="297">
        <f>SUM(H17:H20)</f>
        <v>0</v>
      </c>
    </row>
  </sheetData>
  <mergeCells count="13">
    <mergeCell ref="B2:G2"/>
    <mergeCell ref="B19:F19"/>
    <mergeCell ref="B20:F20"/>
    <mergeCell ref="B5:F5"/>
    <mergeCell ref="B6:F6"/>
    <mergeCell ref="B7:F7"/>
    <mergeCell ref="B8:F8"/>
    <mergeCell ref="B9:F9"/>
    <mergeCell ref="B10:F10"/>
    <mergeCell ref="B11:F11"/>
    <mergeCell ref="A14:J14"/>
    <mergeCell ref="B17:F17"/>
    <mergeCell ref="B18:F18"/>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1-Instructions</vt:lpstr>
      <vt:lpstr>2-Cover page</vt:lpstr>
      <vt:lpstr>3-Project description</vt:lpstr>
      <vt:lpstr>Détails des listes déroulantes</vt:lpstr>
      <vt:lpstr>4-Cell design</vt:lpstr>
      <vt:lpstr>5-Fence cost</vt:lpstr>
      <vt:lpstr>6-Watering system</vt:lpstr>
      <vt:lpstr>7-Forage species</vt:lpstr>
      <vt:lpstr>8-Financial Assist. &amp; Timelines</vt:lpstr>
      <vt:lpstr>'7-Forage species'!Print_Titles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dc:creator>
  <cp:keywords/>
  <dc:description/>
  <cp:lastModifiedBy>Microsoft Office User</cp:lastModifiedBy>
  <cp:revision/>
  <dcterms:created xsi:type="dcterms:W3CDTF">2022-10-27T12:52:31Z</dcterms:created>
  <dcterms:modified xsi:type="dcterms:W3CDTF">2022-11-21T22:48:10Z</dcterms:modified>
  <cp:category/>
  <cp:contentStatus/>
</cp:coreProperties>
</file>